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ladafrankova.AREAGROUP.000\Desktop\"/>
    </mc:Choice>
  </mc:AlternateContent>
  <bookViews>
    <workbookView xWindow="0" yWindow="0" windowWidth="0" windowHeight="0"/>
  </bookViews>
  <sheets>
    <sheet name="Rekapitulace stavby" sheetId="1" r:id="rId1"/>
    <sheet name="000 - SO 000 Příprava sta..." sheetId="2" r:id="rId2"/>
    <sheet name="100 - SO 100 Úprava MK a ..." sheetId="3" r:id="rId3"/>
    <sheet name="300 - SO 300 Splašková ka..." sheetId="4" r:id="rId4"/>
    <sheet name="301 - SO 301 Dešťová kana..." sheetId="5" r:id="rId5"/>
    <sheet name="400 - SO 400 Veřejné osvě..." sheetId="6" r:id="rId6"/>
    <sheet name="500 - SO 500 Veřejný plyn..." sheetId="7" r:id="rId7"/>
    <sheet name="700 - SO 700 Technické pi..." sheetId="8" r:id="rId8"/>
    <sheet name="800 - SO 800 Sadové úpravy" sheetId="9" r:id="rId9"/>
    <sheet name="VRN - Vedlejší a rozpočto..." sheetId="10" r:id="rId10"/>
  </sheets>
  <definedNames>
    <definedName name="_xlnm.Print_Area" localSheetId="0">'Rekapitulace stavby'!$D$4:$AO$36,'Rekapitulace stavby'!$C$42:$AQ$64</definedName>
    <definedName name="_xlnm.Print_Titles" localSheetId="0">'Rekapitulace stavby'!$52:$52</definedName>
    <definedName name="_xlnm._FilterDatabase" localSheetId="1" hidden="1">'000 - SO 000 Příprava sta...'!$C$83:$K$158</definedName>
    <definedName name="_xlnm.Print_Area" localSheetId="1">'000 - SO 000 Příprava sta...'!$C$4:$J$39,'000 - SO 000 Příprava sta...'!$C$71:$K$158</definedName>
    <definedName name="_xlnm.Print_Titles" localSheetId="1">'000 - SO 000 Příprava sta...'!$83:$83</definedName>
    <definedName name="_xlnm._FilterDatabase" localSheetId="2" hidden="1">'100 - SO 100 Úprava MK a ...'!$C$84:$K$204</definedName>
    <definedName name="_xlnm.Print_Area" localSheetId="2">'100 - SO 100 Úprava MK a ...'!$C$4:$J$39,'100 - SO 100 Úprava MK a ...'!$C$72:$K$204</definedName>
    <definedName name="_xlnm.Print_Titles" localSheetId="2">'100 - SO 100 Úprava MK a ...'!$84:$84</definedName>
    <definedName name="_xlnm._FilterDatabase" localSheetId="3" hidden="1">'300 - SO 300 Splašková ka...'!$C$84:$K$233</definedName>
    <definedName name="_xlnm.Print_Area" localSheetId="3">'300 - SO 300 Splašková ka...'!$C$4:$J$39,'300 - SO 300 Splašková ka...'!$C$72:$K$233</definedName>
    <definedName name="_xlnm.Print_Titles" localSheetId="3">'300 - SO 300 Splašková ka...'!$84:$84</definedName>
    <definedName name="_xlnm._FilterDatabase" localSheetId="4" hidden="1">'301 - SO 301 Dešťová kana...'!$C$85:$K$267</definedName>
    <definedName name="_xlnm.Print_Area" localSheetId="4">'301 - SO 301 Dešťová kana...'!$C$4:$J$39,'301 - SO 301 Dešťová kana...'!$C$73:$K$267</definedName>
    <definedName name="_xlnm.Print_Titles" localSheetId="4">'301 - SO 301 Dešťová kana...'!$85:$85</definedName>
    <definedName name="_xlnm._FilterDatabase" localSheetId="5" hidden="1">'400 - SO 400 Veřejné osvě...'!$C$82:$K$113</definedName>
    <definedName name="_xlnm.Print_Area" localSheetId="5">'400 - SO 400 Veřejné osvě...'!$C$4:$J$39,'400 - SO 400 Veřejné osvě...'!$C$70:$K$113</definedName>
    <definedName name="_xlnm.Print_Titles" localSheetId="5">'400 - SO 400 Veřejné osvě...'!$82:$82</definedName>
    <definedName name="_xlnm._FilterDatabase" localSheetId="6" hidden="1">'500 - SO 500 Veřejný plyn...'!$C$81:$K$114</definedName>
    <definedName name="_xlnm.Print_Area" localSheetId="6">'500 - SO 500 Veřejný plyn...'!$C$4:$J$39,'500 - SO 500 Veřejný plyn...'!$C$69:$K$114</definedName>
    <definedName name="_xlnm.Print_Titles" localSheetId="6">'500 - SO 500 Veřejný plyn...'!$81:$81</definedName>
    <definedName name="_xlnm._FilterDatabase" localSheetId="7" hidden="1">'700 - SO 700 Technické pi...'!$C$84:$K$128</definedName>
    <definedName name="_xlnm.Print_Area" localSheetId="7">'700 - SO 700 Technické pi...'!$C$4:$J$39,'700 - SO 700 Technické pi...'!$C$72:$K$128</definedName>
    <definedName name="_xlnm.Print_Titles" localSheetId="7">'700 - SO 700 Technické pi...'!$84:$84</definedName>
    <definedName name="_xlnm._FilterDatabase" localSheetId="8" hidden="1">'800 - SO 800 Sadové úpravy'!$C$82:$K$146</definedName>
    <definedName name="_xlnm.Print_Area" localSheetId="8">'800 - SO 800 Sadové úpravy'!$C$4:$J$39,'800 - SO 800 Sadové úpravy'!$C$70:$K$146</definedName>
    <definedName name="_xlnm.Print_Titles" localSheetId="8">'800 - SO 800 Sadové úpravy'!$82:$82</definedName>
    <definedName name="_xlnm._FilterDatabase" localSheetId="9" hidden="1">'VRN - Vedlejší a rozpočto...'!$C$83:$K$96</definedName>
    <definedName name="_xlnm.Print_Area" localSheetId="9">'VRN - Vedlejší a rozpočto...'!$C$4:$J$39,'VRN - Vedlejší a rozpočto...'!$C$71:$K$96</definedName>
    <definedName name="_xlnm.Print_Titles" localSheetId="9">'VRN - Vedlejší a rozpočto...'!$83:$83</definedName>
  </definedNames>
  <calcPr/>
</workbook>
</file>

<file path=xl/calcChain.xml><?xml version="1.0" encoding="utf-8"?>
<calcChain xmlns="http://schemas.openxmlformats.org/spreadsheetml/2006/main">
  <c i="10" l="1" r="J37"/>
  <c r="J36"/>
  <c i="1" r="AY63"/>
  <c i="10" r="J35"/>
  <c i="1" r="AX63"/>
  <c i="10" r="BI96"/>
  <c r="BH96"/>
  <c r="BG96"/>
  <c r="BF96"/>
  <c r="T96"/>
  <c r="T95"/>
  <c r="R96"/>
  <c r="R95"/>
  <c r="P96"/>
  <c r="P95"/>
  <c r="BI94"/>
  <c r="BH94"/>
  <c r="BG94"/>
  <c r="BF94"/>
  <c r="T94"/>
  <c r="T93"/>
  <c r="R94"/>
  <c r="R93"/>
  <c r="P94"/>
  <c r="P93"/>
  <c r="BI92"/>
  <c r="BH92"/>
  <c r="BG92"/>
  <c r="BF92"/>
  <c r="T92"/>
  <c r="T91"/>
  <c r="R92"/>
  <c r="R91"/>
  <c r="P92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81"/>
  <c r="J17"/>
  <c r="J12"/>
  <c r="J52"/>
  <c r="E7"/>
  <c r="E74"/>
  <c i="9" r="J37"/>
  <c r="J36"/>
  <c i="1" r="AY62"/>
  <c i="9" r="J35"/>
  <c i="1" r="AX62"/>
  <c i="9" r="BI145"/>
  <c r="BH145"/>
  <c r="BG145"/>
  <c r="BF145"/>
  <c r="T145"/>
  <c r="T144"/>
  <c r="R145"/>
  <c r="R144"/>
  <c r="P145"/>
  <c r="P144"/>
  <c r="BI141"/>
  <c r="BH141"/>
  <c r="BG141"/>
  <c r="BF141"/>
  <c r="T141"/>
  <c r="R141"/>
  <c r="P141"/>
  <c r="BI138"/>
  <c r="BH138"/>
  <c r="BG138"/>
  <c r="BF138"/>
  <c r="T138"/>
  <c r="R138"/>
  <c r="P138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3"/>
  <c r="BH123"/>
  <c r="BG123"/>
  <c r="BF123"/>
  <c r="T123"/>
  <c r="R123"/>
  <c r="P123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5"/>
  <c r="BH115"/>
  <c r="BG115"/>
  <c r="BF115"/>
  <c r="T115"/>
  <c r="R115"/>
  <c r="P115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3"/>
  <c r="BH103"/>
  <c r="BG103"/>
  <c r="BF103"/>
  <c r="T103"/>
  <c r="R103"/>
  <c r="P103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BI91"/>
  <c r="BH91"/>
  <c r="BG91"/>
  <c r="BF91"/>
  <c r="T91"/>
  <c r="R91"/>
  <c r="P91"/>
  <c r="BI88"/>
  <c r="BH88"/>
  <c r="BG88"/>
  <c r="BF88"/>
  <c r="T88"/>
  <c r="R88"/>
  <c r="P88"/>
  <c r="BI86"/>
  <c r="BH86"/>
  <c r="BG86"/>
  <c r="BF86"/>
  <c r="T86"/>
  <c r="R86"/>
  <c r="P86"/>
  <c r="J80"/>
  <c r="J79"/>
  <c r="F79"/>
  <c r="F77"/>
  <c r="E75"/>
  <c r="J55"/>
  <c r="J54"/>
  <c r="F54"/>
  <c r="F52"/>
  <c r="E50"/>
  <c r="J18"/>
  <c r="E18"/>
  <c r="F80"/>
  <c r="J17"/>
  <c r="J12"/>
  <c r="J77"/>
  <c r="E7"/>
  <c r="E73"/>
  <c i="8" r="J37"/>
  <c r="J36"/>
  <c i="1" r="AY61"/>
  <c i="8" r="J35"/>
  <c i="1" r="AX61"/>
  <c i="8" r="BI127"/>
  <c r="BH127"/>
  <c r="BG127"/>
  <c r="BF127"/>
  <c r="T127"/>
  <c r="T126"/>
  <c r="R127"/>
  <c r="R126"/>
  <c r="P127"/>
  <c r="P126"/>
  <c r="BI123"/>
  <c r="BH123"/>
  <c r="BG123"/>
  <c r="BF123"/>
  <c r="T123"/>
  <c r="R123"/>
  <c r="P123"/>
  <c r="BI120"/>
  <c r="BH120"/>
  <c r="BG120"/>
  <c r="BF120"/>
  <c r="T120"/>
  <c r="R120"/>
  <c r="P120"/>
  <c r="BI117"/>
  <c r="BH117"/>
  <c r="BG117"/>
  <c r="BF117"/>
  <c r="T117"/>
  <c r="R117"/>
  <c r="P117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6"/>
  <c r="BH106"/>
  <c r="BG106"/>
  <c r="BF106"/>
  <c r="T106"/>
  <c r="R106"/>
  <c r="P106"/>
  <c r="BI102"/>
  <c r="BH102"/>
  <c r="BG102"/>
  <c r="BF102"/>
  <c r="T102"/>
  <c r="T101"/>
  <c r="R102"/>
  <c r="R101"/>
  <c r="P102"/>
  <c r="P101"/>
  <c r="BI98"/>
  <c r="BH98"/>
  <c r="BG98"/>
  <c r="BF98"/>
  <c r="T98"/>
  <c r="R98"/>
  <c r="P98"/>
  <c r="BI94"/>
  <c r="BH94"/>
  <c r="BG94"/>
  <c r="BF94"/>
  <c r="T94"/>
  <c r="R94"/>
  <c r="P94"/>
  <c r="BI91"/>
  <c r="BH91"/>
  <c r="BG91"/>
  <c r="BF91"/>
  <c r="T91"/>
  <c r="R91"/>
  <c r="P91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52"/>
  <c r="E7"/>
  <c r="E75"/>
  <c i="7" r="J37"/>
  <c r="J36"/>
  <c i="1" r="AY60"/>
  <c i="7" r="J35"/>
  <c i="1" r="AX60"/>
  <c i="7" r="BI114"/>
  <c r="BH114"/>
  <c r="BG114"/>
  <c r="BF114"/>
  <c r="T114"/>
  <c r="R114"/>
  <c r="P114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BI86"/>
  <c r="BH86"/>
  <c r="BG86"/>
  <c r="BF86"/>
  <c r="T86"/>
  <c r="R86"/>
  <c r="P86"/>
  <c r="BI85"/>
  <c r="BH85"/>
  <c r="BG85"/>
  <c r="BF85"/>
  <c r="T85"/>
  <c r="R85"/>
  <c r="P85"/>
  <c r="BI84"/>
  <c r="BH84"/>
  <c r="BG84"/>
  <c r="BF84"/>
  <c r="T84"/>
  <c r="R84"/>
  <c r="P84"/>
  <c r="J79"/>
  <c r="J78"/>
  <c r="F78"/>
  <c r="F76"/>
  <c r="E74"/>
  <c r="J55"/>
  <c r="J54"/>
  <c r="F54"/>
  <c r="F52"/>
  <c r="E50"/>
  <c r="J18"/>
  <c r="E18"/>
  <c r="F79"/>
  <c r="J17"/>
  <c r="J12"/>
  <c r="J52"/>
  <c r="E7"/>
  <c r="E48"/>
  <c i="6" r="J37"/>
  <c r="J36"/>
  <c i="1" r="AY59"/>
  <c i="6" r="J35"/>
  <c i="1" r="AX59"/>
  <c i="6"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BI86"/>
  <c r="BH86"/>
  <c r="BG86"/>
  <c r="BF86"/>
  <c r="T86"/>
  <c r="R86"/>
  <c r="P86"/>
  <c r="BI85"/>
  <c r="BH85"/>
  <c r="BG85"/>
  <c r="BF85"/>
  <c r="T85"/>
  <c r="R85"/>
  <c r="P85"/>
  <c r="J80"/>
  <c r="J79"/>
  <c r="F79"/>
  <c r="F77"/>
  <c r="E75"/>
  <c r="J55"/>
  <c r="J54"/>
  <c r="F54"/>
  <c r="F52"/>
  <c r="E50"/>
  <c r="J18"/>
  <c r="E18"/>
  <c r="F55"/>
  <c r="J17"/>
  <c r="J12"/>
  <c r="J77"/>
  <c r="E7"/>
  <c r="E48"/>
  <c i="5" r="J37"/>
  <c r="J36"/>
  <c i="1" r="AY58"/>
  <c i="5" r="J35"/>
  <c i="1" r="AX58"/>
  <c i="5" r="BI266"/>
  <c r="BH266"/>
  <c r="BG266"/>
  <c r="BF266"/>
  <c r="T266"/>
  <c r="T265"/>
  <c r="R266"/>
  <c r="R265"/>
  <c r="P266"/>
  <c r="P265"/>
  <c r="BI262"/>
  <c r="BH262"/>
  <c r="BG262"/>
  <c r="BF262"/>
  <c r="T262"/>
  <c r="R262"/>
  <c r="P262"/>
  <c r="BI259"/>
  <c r="BH259"/>
  <c r="BG259"/>
  <c r="BF259"/>
  <c r="T259"/>
  <c r="R259"/>
  <c r="P259"/>
  <c r="BI257"/>
  <c r="BH257"/>
  <c r="BG257"/>
  <c r="BF257"/>
  <c r="T257"/>
  <c r="R257"/>
  <c r="P257"/>
  <c r="BI254"/>
  <c r="BH254"/>
  <c r="BG254"/>
  <c r="BF254"/>
  <c r="T254"/>
  <c r="R254"/>
  <c r="P254"/>
  <c r="BI251"/>
  <c r="BH251"/>
  <c r="BG251"/>
  <c r="BF251"/>
  <c r="T251"/>
  <c r="R251"/>
  <c r="P251"/>
  <c r="BI244"/>
  <c r="BH244"/>
  <c r="BG244"/>
  <c r="BF244"/>
  <c r="T244"/>
  <c r="R244"/>
  <c r="P244"/>
  <c r="BI241"/>
  <c r="BH241"/>
  <c r="BG241"/>
  <c r="BF241"/>
  <c r="T241"/>
  <c r="R241"/>
  <c r="P241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5"/>
  <c r="BH225"/>
  <c r="BG225"/>
  <c r="BF225"/>
  <c r="T225"/>
  <c r="R225"/>
  <c r="P225"/>
  <c r="BI223"/>
  <c r="BH223"/>
  <c r="BG223"/>
  <c r="BF223"/>
  <c r="T223"/>
  <c r="R223"/>
  <c r="P223"/>
  <c r="BI219"/>
  <c r="BH219"/>
  <c r="BG219"/>
  <c r="BF219"/>
  <c r="T219"/>
  <c r="R219"/>
  <c r="P219"/>
  <c r="BI214"/>
  <c r="BH214"/>
  <c r="BG214"/>
  <c r="BF214"/>
  <c r="T214"/>
  <c r="R214"/>
  <c r="P214"/>
  <c r="BI209"/>
  <c r="BH209"/>
  <c r="BG209"/>
  <c r="BF209"/>
  <c r="T209"/>
  <c r="R209"/>
  <c r="P209"/>
  <c r="BI206"/>
  <c r="BH206"/>
  <c r="BG206"/>
  <c r="BF206"/>
  <c r="T206"/>
  <c r="R206"/>
  <c r="P206"/>
  <c r="BI202"/>
  <c r="BH202"/>
  <c r="BG202"/>
  <c r="BF202"/>
  <c r="T202"/>
  <c r="R202"/>
  <c r="P202"/>
  <c r="BI199"/>
  <c r="BH199"/>
  <c r="BG199"/>
  <c r="BF199"/>
  <c r="T199"/>
  <c r="R199"/>
  <c r="P199"/>
  <c r="BI197"/>
  <c r="BH197"/>
  <c r="BG197"/>
  <c r="BF197"/>
  <c r="T197"/>
  <c r="R197"/>
  <c r="P197"/>
  <c r="BI194"/>
  <c r="BH194"/>
  <c r="BG194"/>
  <c r="BF194"/>
  <c r="T194"/>
  <c r="R194"/>
  <c r="P194"/>
  <c r="BI191"/>
  <c r="BH191"/>
  <c r="BG191"/>
  <c r="BF191"/>
  <c r="T191"/>
  <c r="R191"/>
  <c r="P191"/>
  <c r="BI189"/>
  <c r="BH189"/>
  <c r="BG189"/>
  <c r="BF189"/>
  <c r="T189"/>
  <c r="R189"/>
  <c r="P189"/>
  <c r="BI186"/>
  <c r="BH186"/>
  <c r="BG186"/>
  <c r="BF186"/>
  <c r="T186"/>
  <c r="R186"/>
  <c r="P186"/>
  <c r="BI184"/>
  <c r="BH184"/>
  <c r="BG184"/>
  <c r="BF184"/>
  <c r="T184"/>
  <c r="R184"/>
  <c r="P184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70"/>
  <c r="BH170"/>
  <c r="BG170"/>
  <c r="BF170"/>
  <c r="T170"/>
  <c r="R170"/>
  <c r="P170"/>
  <c r="BI168"/>
  <c r="BH168"/>
  <c r="BG168"/>
  <c r="BF168"/>
  <c r="T168"/>
  <c r="R168"/>
  <c r="P168"/>
  <c r="BI165"/>
  <c r="BH165"/>
  <c r="BG165"/>
  <c r="BF165"/>
  <c r="T165"/>
  <c r="R165"/>
  <c r="P165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T149"/>
  <c r="R150"/>
  <c r="R149"/>
  <c r="P150"/>
  <c r="P149"/>
  <c r="BI143"/>
  <c r="BH143"/>
  <c r="BG143"/>
  <c r="BF143"/>
  <c r="T143"/>
  <c r="T142"/>
  <c r="R143"/>
  <c r="R142"/>
  <c r="P143"/>
  <c r="P142"/>
  <c r="BI139"/>
  <c r="BH139"/>
  <c r="BG139"/>
  <c r="BF139"/>
  <c r="T139"/>
  <c r="R139"/>
  <c r="P139"/>
  <c r="BI132"/>
  <c r="BH132"/>
  <c r="BG132"/>
  <c r="BF132"/>
  <c r="T132"/>
  <c r="R132"/>
  <c r="P132"/>
  <c r="BI118"/>
  <c r="BH118"/>
  <c r="BG118"/>
  <c r="BF118"/>
  <c r="T118"/>
  <c r="R118"/>
  <c r="P118"/>
  <c r="BI111"/>
  <c r="BH111"/>
  <c r="BG111"/>
  <c r="BF111"/>
  <c r="T111"/>
  <c r="R111"/>
  <c r="P111"/>
  <c r="BI108"/>
  <c r="BH108"/>
  <c r="BG108"/>
  <c r="BF108"/>
  <c r="T108"/>
  <c r="R108"/>
  <c r="P108"/>
  <c r="BI98"/>
  <c r="BH98"/>
  <c r="BG98"/>
  <c r="BF98"/>
  <c r="T98"/>
  <c r="R98"/>
  <c r="P98"/>
  <c r="BI94"/>
  <c r="BH94"/>
  <c r="BG94"/>
  <c r="BF94"/>
  <c r="T94"/>
  <c r="R94"/>
  <c r="P94"/>
  <c r="BI89"/>
  <c r="BH89"/>
  <c r="BG89"/>
  <c r="BF89"/>
  <c r="T89"/>
  <c r="R89"/>
  <c r="P89"/>
  <c r="J83"/>
  <c r="J82"/>
  <c r="F82"/>
  <c r="F80"/>
  <c r="E78"/>
  <c r="J55"/>
  <c r="J54"/>
  <c r="F54"/>
  <c r="F52"/>
  <c r="E50"/>
  <c r="J18"/>
  <c r="E18"/>
  <c r="F83"/>
  <c r="J17"/>
  <c r="J12"/>
  <c r="J52"/>
  <c r="E7"/>
  <c r="E48"/>
  <c i="4" r="J37"/>
  <c r="J36"/>
  <c i="1" r="AY57"/>
  <c i="4" r="J35"/>
  <c i="1" r="AX57"/>
  <c i="4" r="BI232"/>
  <c r="BH232"/>
  <c r="BG232"/>
  <c r="BF232"/>
  <c r="T232"/>
  <c r="T231"/>
  <c r="R232"/>
  <c r="R231"/>
  <c r="P232"/>
  <c r="P231"/>
  <c r="BI226"/>
  <c r="BH226"/>
  <c r="BG226"/>
  <c r="BF226"/>
  <c r="T226"/>
  <c r="R226"/>
  <c r="P226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4"/>
  <c r="BH204"/>
  <c r="BG204"/>
  <c r="BF204"/>
  <c r="T204"/>
  <c r="R204"/>
  <c r="P204"/>
  <c r="BI201"/>
  <c r="BH201"/>
  <c r="BG201"/>
  <c r="BF201"/>
  <c r="T201"/>
  <c r="R201"/>
  <c r="P201"/>
  <c r="BI196"/>
  <c r="BH196"/>
  <c r="BG196"/>
  <c r="BF196"/>
  <c r="T196"/>
  <c r="R196"/>
  <c r="P196"/>
  <c r="BI190"/>
  <c r="BH190"/>
  <c r="BG190"/>
  <c r="BF190"/>
  <c r="T190"/>
  <c r="R190"/>
  <c r="P190"/>
  <c r="BI184"/>
  <c r="BH184"/>
  <c r="BG184"/>
  <c r="BF184"/>
  <c r="T184"/>
  <c r="R184"/>
  <c r="P184"/>
  <c r="BI182"/>
  <c r="BH182"/>
  <c r="BG182"/>
  <c r="BF182"/>
  <c r="T182"/>
  <c r="R182"/>
  <c r="P182"/>
  <c r="BI179"/>
  <c r="BH179"/>
  <c r="BG179"/>
  <c r="BF179"/>
  <c r="T179"/>
  <c r="R179"/>
  <c r="P179"/>
  <c r="BI175"/>
  <c r="BH175"/>
  <c r="BG175"/>
  <c r="BF175"/>
  <c r="T175"/>
  <c r="R175"/>
  <c r="P175"/>
  <c r="BI172"/>
  <c r="BH172"/>
  <c r="BG172"/>
  <c r="BF172"/>
  <c r="T172"/>
  <c r="R172"/>
  <c r="P172"/>
  <c r="BI170"/>
  <c r="BH170"/>
  <c r="BG170"/>
  <c r="BF170"/>
  <c r="T170"/>
  <c r="R170"/>
  <c r="P170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7"/>
  <c r="BH157"/>
  <c r="BG157"/>
  <c r="BF157"/>
  <c r="T157"/>
  <c r="R157"/>
  <c r="P157"/>
  <c r="BI153"/>
  <c r="BH153"/>
  <c r="BG153"/>
  <c r="BF153"/>
  <c r="T153"/>
  <c r="R153"/>
  <c r="P153"/>
  <c r="BI149"/>
  <c r="BH149"/>
  <c r="BG149"/>
  <c r="BF149"/>
  <c r="T149"/>
  <c r="R149"/>
  <c r="P149"/>
  <c r="BI146"/>
  <c r="BH146"/>
  <c r="BG146"/>
  <c r="BF146"/>
  <c r="T146"/>
  <c r="R146"/>
  <c r="P146"/>
  <c r="BI141"/>
  <c r="BH141"/>
  <c r="BG141"/>
  <c r="BF141"/>
  <c r="T141"/>
  <c r="T140"/>
  <c r="R141"/>
  <c r="R140"/>
  <c r="P141"/>
  <c r="P140"/>
  <c r="BI135"/>
  <c r="BH135"/>
  <c r="BG135"/>
  <c r="BF135"/>
  <c r="T135"/>
  <c r="T134"/>
  <c r="R135"/>
  <c r="R134"/>
  <c r="P135"/>
  <c r="P134"/>
  <c r="BI131"/>
  <c r="BH131"/>
  <c r="BG131"/>
  <c r="BF131"/>
  <c r="T131"/>
  <c r="R131"/>
  <c r="P131"/>
  <c r="BI126"/>
  <c r="BH126"/>
  <c r="BG126"/>
  <c r="BF126"/>
  <c r="T126"/>
  <c r="R126"/>
  <c r="P126"/>
  <c r="BI115"/>
  <c r="BH115"/>
  <c r="BG115"/>
  <c r="BF115"/>
  <c r="T115"/>
  <c r="R115"/>
  <c r="P115"/>
  <c r="BI109"/>
  <c r="BH109"/>
  <c r="BG109"/>
  <c r="BF109"/>
  <c r="T109"/>
  <c r="R109"/>
  <c r="P109"/>
  <c r="BI104"/>
  <c r="BH104"/>
  <c r="BG104"/>
  <c r="BF104"/>
  <c r="T104"/>
  <c r="R104"/>
  <c r="P104"/>
  <c r="BI96"/>
  <c r="BH96"/>
  <c r="BG96"/>
  <c r="BF96"/>
  <c r="T96"/>
  <c r="R96"/>
  <c r="P96"/>
  <c r="BI93"/>
  <c r="BH93"/>
  <c r="BG93"/>
  <c r="BF93"/>
  <c r="T93"/>
  <c r="R93"/>
  <c r="P93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52"/>
  <c r="E7"/>
  <c r="E75"/>
  <c i="3" r="J37"/>
  <c r="J36"/>
  <c i="1" r="AY56"/>
  <c i="3" r="J35"/>
  <c i="1" r="AX56"/>
  <c i="3" r="BI203"/>
  <c r="BH203"/>
  <c r="BG203"/>
  <c r="BF203"/>
  <c r="T203"/>
  <c r="T202"/>
  <c r="R203"/>
  <c r="R202"/>
  <c r="P203"/>
  <c r="P202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0"/>
  <c r="BH190"/>
  <c r="BG190"/>
  <c r="BF190"/>
  <c r="T190"/>
  <c r="R190"/>
  <c r="P190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3"/>
  <c r="BH183"/>
  <c r="BG183"/>
  <c r="BF183"/>
  <c r="T183"/>
  <c r="R183"/>
  <c r="P183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48"/>
  <c r="BH148"/>
  <c r="BG148"/>
  <c r="BF148"/>
  <c r="T148"/>
  <c r="R148"/>
  <c r="P148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BI121"/>
  <c r="BH121"/>
  <c r="BG121"/>
  <c r="BF121"/>
  <c r="T121"/>
  <c r="R121"/>
  <c r="P121"/>
  <c r="BI118"/>
  <c r="BH118"/>
  <c r="BG118"/>
  <c r="BF118"/>
  <c r="T118"/>
  <c r="R118"/>
  <c r="P118"/>
  <c r="BI114"/>
  <c r="BH114"/>
  <c r="BG114"/>
  <c r="BF114"/>
  <c r="T114"/>
  <c r="R114"/>
  <c r="P114"/>
  <c r="BI109"/>
  <c r="BH109"/>
  <c r="BG109"/>
  <c r="BF109"/>
  <c r="T109"/>
  <c r="R109"/>
  <c r="P109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BI96"/>
  <c r="BH96"/>
  <c r="BG96"/>
  <c r="BF96"/>
  <c r="T96"/>
  <c r="R96"/>
  <c r="P96"/>
  <c r="BI94"/>
  <c r="BH94"/>
  <c r="BG94"/>
  <c r="BF94"/>
  <c r="T94"/>
  <c r="R94"/>
  <c r="P94"/>
  <c r="BI91"/>
  <c r="BH91"/>
  <c r="BG91"/>
  <c r="BF91"/>
  <c r="T91"/>
  <c r="R91"/>
  <c r="P91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52"/>
  <c r="E7"/>
  <c r="E75"/>
  <c i="2" r="J37"/>
  <c r="J36"/>
  <c i="1" r="AY55"/>
  <c i="2" r="J35"/>
  <c i="1" r="AX55"/>
  <c i="2" r="BI157"/>
  <c r="BH157"/>
  <c r="BG157"/>
  <c r="BF157"/>
  <c r="T157"/>
  <c r="T156"/>
  <c r="R157"/>
  <c r="R156"/>
  <c r="P157"/>
  <c r="P156"/>
  <c r="BI153"/>
  <c r="BH153"/>
  <c r="BG153"/>
  <c r="BF153"/>
  <c r="T153"/>
  <c r="R153"/>
  <c r="P153"/>
  <c r="BI149"/>
  <c r="BH149"/>
  <c r="BG149"/>
  <c r="BF149"/>
  <c r="T149"/>
  <c r="R149"/>
  <c r="P149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BI118"/>
  <c r="BH118"/>
  <c r="BG118"/>
  <c r="BF118"/>
  <c r="T118"/>
  <c r="R118"/>
  <c r="P118"/>
  <c r="BI115"/>
  <c r="BH115"/>
  <c r="BG115"/>
  <c r="BF115"/>
  <c r="T115"/>
  <c r="R115"/>
  <c r="P115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BI91"/>
  <c r="BH91"/>
  <c r="BG91"/>
  <c r="BF91"/>
  <c r="T91"/>
  <c r="R91"/>
  <c r="P91"/>
  <c r="BI89"/>
  <c r="BH89"/>
  <c r="BG89"/>
  <c r="BF89"/>
  <c r="T89"/>
  <c r="R89"/>
  <c r="P89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55"/>
  <c r="J17"/>
  <c r="J12"/>
  <c r="J52"/>
  <c r="E7"/>
  <c r="E74"/>
  <c i="1" r="L50"/>
  <c r="AM50"/>
  <c r="AM49"/>
  <c r="L49"/>
  <c r="AM47"/>
  <c r="L47"/>
  <c r="L45"/>
  <c r="L44"/>
  <c i="2" r="J142"/>
  <c r="BK153"/>
  <c r="J153"/>
  <c r="BK145"/>
  <c r="BK149"/>
  <c r="J101"/>
  <c i="3" r="J187"/>
  <c r="BK152"/>
  <c r="BK96"/>
  <c r="BK123"/>
  <c r="BK185"/>
  <c r="J129"/>
  <c r="BK188"/>
  <c r="J88"/>
  <c r="BK114"/>
  <c r="J148"/>
  <c r="J136"/>
  <c r="J101"/>
  <c r="J203"/>
  <c r="BK183"/>
  <c r="BK179"/>
  <c r="J156"/>
  <c r="BK133"/>
  <c i="4" r="BK131"/>
  <c r="J204"/>
  <c r="J220"/>
  <c r="J196"/>
  <c r="BK182"/>
  <c r="BK179"/>
  <c r="BK149"/>
  <c r="J232"/>
  <c r="J226"/>
  <c r="J214"/>
  <c r="J179"/>
  <c r="BK109"/>
  <c r="J170"/>
  <c r="BK96"/>
  <c r="J210"/>
  <c i="5" r="J241"/>
  <c r="BK266"/>
  <c r="BK199"/>
  <c r="BK153"/>
  <c r="J186"/>
  <c r="J98"/>
  <c r="BK226"/>
  <c r="J254"/>
  <c r="BK194"/>
  <c r="BK254"/>
  <c r="J139"/>
  <c r="J214"/>
  <c r="BK168"/>
  <c i="6" r="J93"/>
  <c r="J89"/>
  <c r="J106"/>
  <c r="BK85"/>
  <c r="BK101"/>
  <c r="J107"/>
  <c r="J96"/>
  <c i="7" r="J100"/>
  <c r="J84"/>
  <c r="BK109"/>
  <c r="J90"/>
  <c r="BK102"/>
  <c r="BK87"/>
  <c r="J104"/>
  <c r="J114"/>
  <c r="BK90"/>
  <c i="8" r="BK109"/>
  <c r="J88"/>
  <c r="J110"/>
  <c r="J91"/>
  <c i="9" r="BK122"/>
  <c r="BK115"/>
  <c r="J126"/>
  <c r="J86"/>
  <c r="J134"/>
  <c r="J94"/>
  <c r="J88"/>
  <c i="10" r="BK92"/>
  <c r="J96"/>
  <c r="BK88"/>
  <c i="3" r="J152"/>
  <c r="J121"/>
  <c r="BK91"/>
  <c r="BK197"/>
  <c r="J176"/>
  <c r="BK165"/>
  <c r="BK139"/>
  <c i="4" r="J160"/>
  <c r="J104"/>
  <c r="BK160"/>
  <c r="BK184"/>
  <c r="BK153"/>
  <c r="BK201"/>
  <c r="BK88"/>
  <c r="J93"/>
  <c r="J216"/>
  <c i="5" r="J194"/>
  <c r="J118"/>
  <c r="J202"/>
  <c r="J165"/>
  <c r="BK244"/>
  <c r="BK170"/>
  <c r="J189"/>
  <c r="J111"/>
  <c r="J206"/>
  <c r="BK236"/>
  <c r="BK156"/>
  <c r="J223"/>
  <c r="BK111"/>
  <c i="6" r="J101"/>
  <c r="J113"/>
  <c r="J88"/>
  <c r="BK95"/>
  <c r="BK103"/>
  <c r="BK91"/>
  <c r="J105"/>
  <c i="7" r="BK110"/>
  <c r="J86"/>
  <c r="J111"/>
  <c r="BK114"/>
  <c r="BK92"/>
  <c r="J94"/>
  <c r="BK99"/>
  <c r="J107"/>
  <c r="BK88"/>
  <c i="8" r="J114"/>
  <c r="J106"/>
  <c r="J120"/>
  <c r="BK110"/>
  <c i="9" r="J123"/>
  <c r="BK91"/>
  <c r="BK134"/>
  <c r="BK132"/>
  <c r="J91"/>
  <c r="J120"/>
  <c r="J97"/>
  <c i="10" r="BK89"/>
  <c r="J92"/>
  <c r="BK87"/>
  <c i="2" r="BK123"/>
  <c r="J132"/>
  <c r="BK87"/>
  <c r="BK157"/>
  <c r="BK91"/>
  <c r="J157"/>
  <c i="3" r="J190"/>
  <c r="J154"/>
  <c r="BK101"/>
  <c r="J126"/>
  <c r="J96"/>
  <c r="BK126"/>
  <c r="J142"/>
  <c r="J91"/>
  <c r="J185"/>
  <c r="J133"/>
  <c r="BK187"/>
  <c i="4" r="BK218"/>
  <c r="J175"/>
  <c r="BK214"/>
  <c r="BK104"/>
  <c r="J164"/>
  <c r="BK141"/>
  <c r="J146"/>
  <c r="BK196"/>
  <c i="5" r="J232"/>
  <c r="BK184"/>
  <c r="BK228"/>
  <c r="BK180"/>
  <c r="BK225"/>
  <c r="J230"/>
  <c r="J177"/>
  <c r="BK98"/>
  <c r="J108"/>
  <c r="J226"/>
  <c r="J150"/>
  <c r="BK150"/>
  <c i="6" r="J112"/>
  <c r="J109"/>
  <c r="J87"/>
  <c r="J100"/>
  <c r="J104"/>
  <c r="BK112"/>
  <c r="J95"/>
  <c r="J86"/>
  <c i="7" r="BK111"/>
  <c r="BK96"/>
  <c r="J92"/>
  <c r="BK103"/>
  <c r="BK100"/>
  <c r="BK107"/>
  <c r="J96"/>
  <c r="BK105"/>
  <c i="8" r="BK127"/>
  <c r="BK98"/>
  <c r="J98"/>
  <c r="BK106"/>
  <c r="BK88"/>
  <c i="9" r="BK120"/>
  <c r="J109"/>
  <c r="BK106"/>
  <c r="J141"/>
  <c r="J106"/>
  <c r="BK130"/>
  <c r="J122"/>
  <c i="10" r="BK94"/>
  <c r="J89"/>
  <c i="2" r="BK129"/>
  <c r="J139"/>
  <c r="BK89"/>
  <c r="BK136"/>
  <c r="BK107"/>
  <c r="J126"/>
  <c i="1" r="AS54"/>
  <c i="3" r="J118"/>
  <c r="BK174"/>
  <c r="J188"/>
  <c r="J162"/>
  <c r="BK194"/>
  <c r="J165"/>
  <c r="BK94"/>
  <c r="J174"/>
  <c r="BK170"/>
  <c r="BK148"/>
  <c i="4" r="BK210"/>
  <c r="J109"/>
  <c r="J166"/>
  <c r="BK146"/>
  <c r="J126"/>
  <c r="BK162"/>
  <c r="BK226"/>
  <c i="5" r="BK206"/>
  <c r="BK174"/>
  <c r="J259"/>
  <c r="J257"/>
  <c r="BK89"/>
  <c r="J225"/>
  <c r="BK118"/>
  <c r="J228"/>
  <c r="BK165"/>
  <c r="BK230"/>
  <c r="BK159"/>
  <c r="BK139"/>
  <c i="6" r="BK90"/>
  <c r="BK105"/>
  <c r="BK94"/>
  <c r="BK107"/>
  <c r="J92"/>
  <c r="BK111"/>
  <c r="J94"/>
  <c r="BK109"/>
  <c r="BK88"/>
  <c r="BK100"/>
  <c r="J98"/>
  <c i="7" r="J101"/>
  <c r="J110"/>
  <c r="BK93"/>
  <c r="BK106"/>
  <c r="J99"/>
  <c r="J112"/>
  <c r="BK98"/>
  <c r="J109"/>
  <c r="BK91"/>
  <c i="8" r="J123"/>
  <c r="BK91"/>
  <c r="BK120"/>
  <c r="J102"/>
  <c r="BK102"/>
  <c i="9" r="BK138"/>
  <c r="BK100"/>
  <c r="BK141"/>
  <c r="J100"/>
  <c r="J117"/>
  <c r="J132"/>
  <c r="BK128"/>
  <c r="BK86"/>
  <c i="10" r="J90"/>
  <c r="J88"/>
  <c i="2" r="J87"/>
  <c r="BK142"/>
  <c r="BK115"/>
  <c r="BK104"/>
  <c r="J123"/>
  <c i="3" r="J194"/>
  <c r="J114"/>
  <c r="BK176"/>
  <c r="J200"/>
  <c r="BK107"/>
  <c r="J177"/>
  <c r="BK88"/>
  <c r="J179"/>
  <c r="BK118"/>
  <c r="BK145"/>
  <c r="J94"/>
  <c i="4" r="BK115"/>
  <c r="J184"/>
  <c r="J201"/>
  <c r="BK157"/>
  <c r="J96"/>
  <c r="J88"/>
  <c r="J182"/>
  <c i="5" r="BK186"/>
  <c r="J89"/>
  <c r="J170"/>
  <c r="BK234"/>
  <c r="J143"/>
  <c r="BK257"/>
  <c r="BK223"/>
  <c r="BK132"/>
  <c r="BK94"/>
  <c r="J159"/>
  <c r="J234"/>
  <c r="J168"/>
  <c i="7" r="J93"/>
  <c r="J102"/>
  <c i="8" r="J112"/>
  <c r="J127"/>
  <c r="J117"/>
  <c r="BK94"/>
  <c i="9" r="BK145"/>
  <c r="BK117"/>
  <c r="BK97"/>
  <c r="J145"/>
  <c i="2" r="J91"/>
  <c r="J129"/>
  <c r="J136"/>
  <c r="J115"/>
  <c r="BK139"/>
  <c i="3" r="J197"/>
  <c r="BK162"/>
  <c r="J183"/>
  <c r="BK154"/>
  <c r="BK203"/>
  <c r="BK142"/>
  <c r="J170"/>
  <c r="J109"/>
  <c r="J159"/>
  <c r="J172"/>
  <c r="J107"/>
  <c i="4" r="J135"/>
  <c r="J218"/>
  <c r="BK212"/>
  <c r="BK170"/>
  <c r="J190"/>
  <c r="J172"/>
  <c r="BK126"/>
  <c r="J153"/>
  <c i="5" r="J191"/>
  <c r="J197"/>
  <c r="J262"/>
  <c r="J219"/>
  <c r="BK108"/>
  <c r="BK251"/>
  <c r="BK209"/>
  <c r="BK232"/>
  <c r="BK177"/>
  <c r="J209"/>
  <c r="J94"/>
  <c r="BK202"/>
  <c i="6" r="BK106"/>
  <c r="J103"/>
  <c r="BK108"/>
  <c r="BK98"/>
  <c r="J85"/>
  <c r="J91"/>
  <c r="J108"/>
  <c r="BK99"/>
  <c r="BK93"/>
  <c i="7" r="J106"/>
  <c r="BK85"/>
  <c r="J88"/>
  <c r="J89"/>
  <c r="J98"/>
  <c r="J105"/>
  <c r="BK84"/>
  <c r="BK97"/>
  <c i="8" r="BK114"/>
  <c r="BK112"/>
  <c r="J94"/>
  <c r="BK108"/>
  <c i="9" r="BK123"/>
  <c r="J112"/>
  <c r="BK109"/>
  <c r="J138"/>
  <c r="BK94"/>
  <c r="J128"/>
  <c r="J115"/>
  <c i="10" r="J87"/>
  <c r="BK90"/>
  <c i="2" r="BK132"/>
  <c r="BK118"/>
  <c r="J107"/>
  <c r="BK126"/>
  <c r="BK94"/>
  <c r="J118"/>
  <c i="3" r="BK159"/>
  <c r="BK136"/>
  <c r="BK177"/>
  <c r="BK109"/>
  <c r="BK168"/>
  <c r="J168"/>
  <c r="BK186"/>
  <c r="J139"/>
  <c r="BK200"/>
  <c i="4" r="BK204"/>
  <c r="J212"/>
  <c r="BK135"/>
  <c r="BK166"/>
  <c r="J149"/>
  <c r="J157"/>
  <c r="BK164"/>
  <c r="BK220"/>
  <c r="J115"/>
  <c i="5" r="J251"/>
  <c r="BK189"/>
  <c r="J132"/>
  <c r="J180"/>
  <c r="J266"/>
  <c r="J199"/>
  <c r="J244"/>
  <c r="J153"/>
  <c r="BK191"/>
  <c i="6" r="BK92"/>
  <c i="7" r="J97"/>
  <c r="J91"/>
  <c r="BK101"/>
  <c i="2" r="J149"/>
  <c r="J145"/>
  <c r="J94"/>
  <c r="J104"/>
  <c r="BK101"/>
  <c r="J89"/>
  <c i="3" r="BK129"/>
  <c r="J186"/>
  <c r="J123"/>
  <c r="J145"/>
  <c r="J104"/>
  <c r="BK172"/>
  <c r="BK121"/>
  <c r="BK190"/>
  <c r="BK156"/>
  <c r="BK104"/>
  <c i="4" r="J141"/>
  <c r="BK232"/>
  <c r="BK190"/>
  <c r="BK216"/>
  <c r="BK172"/>
  <c r="J162"/>
  <c r="BK93"/>
  <c r="BK175"/>
  <c r="J131"/>
  <c i="5" r="BK214"/>
  <c r="J156"/>
  <c r="BK219"/>
  <c r="J174"/>
  <c r="BK241"/>
  <c r="BK197"/>
  <c r="J236"/>
  <c r="BK259"/>
  <c r="BK262"/>
  <c r="J184"/>
  <c r="BK143"/>
  <c i="6" r="BK113"/>
  <c r="BK86"/>
  <c r="BK96"/>
  <c r="J111"/>
  <c r="BK87"/>
  <c r="BK89"/>
  <c r="BK104"/>
  <c r="J99"/>
  <c r="J90"/>
  <c i="7" r="BK112"/>
  <c r="BK89"/>
  <c r="J87"/>
  <c r="BK104"/>
  <c r="BK86"/>
  <c r="J103"/>
  <c r="J85"/>
  <c r="BK94"/>
  <c i="8" r="J108"/>
  <c r="BK123"/>
  <c r="J109"/>
  <c r="BK117"/>
  <c i="9" r="BK126"/>
  <c r="J103"/>
  <c r="BK103"/>
  <c r="J130"/>
  <c r="BK88"/>
  <c r="BK112"/>
  <c i="10" r="J94"/>
  <c r="BK96"/>
  <c i="2" l="1" r="P86"/>
  <c r="R148"/>
  <c i="3" r="P100"/>
  <c r="BK167"/>
  <c r="J167"/>
  <c r="J64"/>
  <c i="4" r="R87"/>
  <c i="5" r="P88"/>
  <c r="R250"/>
  <c i="6" r="R84"/>
  <c r="T97"/>
  <c r="T110"/>
  <c i="7" r="R95"/>
  <c i="8" r="T87"/>
  <c r="BK113"/>
  <c r="J113"/>
  <c r="J64"/>
  <c i="9" r="BK137"/>
  <c r="J137"/>
  <c r="J62"/>
  <c i="2" r="T135"/>
  <c i="3" r="BK87"/>
  <c r="J87"/>
  <c r="J61"/>
  <c r="BK113"/>
  <c r="J113"/>
  <c r="J63"/>
  <c i="4" r="P87"/>
  <c i="5" r="R152"/>
  <c i="7" r="P95"/>
  <c i="2" r="BK86"/>
  <c r="BK148"/>
  <c r="J148"/>
  <c r="J63"/>
  <c i="3" r="T87"/>
  <c r="P113"/>
  <c i="4" r="P145"/>
  <c i="5" r="T152"/>
  <c i="6" r="T84"/>
  <c r="R102"/>
  <c i="7" r="R83"/>
  <c r="P108"/>
  <c i="8" r="R87"/>
  <c r="P113"/>
  <c i="9" r="R137"/>
  <c i="2" r="R86"/>
  <c r="P148"/>
  <c i="3" r="BK100"/>
  <c r="J100"/>
  <c r="J62"/>
  <c r="P167"/>
  <c i="4" r="T145"/>
  <c i="5" r="BK88"/>
  <c r="J88"/>
  <c r="J61"/>
  <c r="P250"/>
  <c i="6" r="P84"/>
  <c r="R97"/>
  <c r="BK110"/>
  <c r="J110"/>
  <c r="J63"/>
  <c i="7" r="T83"/>
  <c r="T108"/>
  <c i="8" r="BK87"/>
  <c r="J87"/>
  <c r="J61"/>
  <c r="R105"/>
  <c i="9" r="P137"/>
  <c i="2" r="R135"/>
  <c i="3" r="T100"/>
  <c r="T167"/>
  <c i="4" r="R145"/>
  <c i="5" r="BK152"/>
  <c r="J152"/>
  <c r="J64"/>
  <c i="6" r="BK84"/>
  <c r="P102"/>
  <c i="7" r="P83"/>
  <c r="P82"/>
  <c i="1" r="AU60"/>
  <c i="7" r="R108"/>
  <c i="8" r="T105"/>
  <c i="9" r="BK85"/>
  <c r="T137"/>
  <c i="2" r="P135"/>
  <c i="3" r="R100"/>
  <c r="R167"/>
  <c i="4" r="T87"/>
  <c r="T86"/>
  <c r="T85"/>
  <c i="5" r="T88"/>
  <c r="T87"/>
  <c r="T86"/>
  <c r="T250"/>
  <c i="6" r="P97"/>
  <c r="P110"/>
  <c i="7" r="T95"/>
  <c i="8" r="T113"/>
  <c i="9" r="P85"/>
  <c r="P84"/>
  <c r="P83"/>
  <c i="1" r="AU62"/>
  <c i="2" r="T86"/>
  <c r="T85"/>
  <c r="T84"/>
  <c r="T148"/>
  <c i="3" r="P87"/>
  <c r="P86"/>
  <c r="P85"/>
  <c i="1" r="AU56"/>
  <c i="3" r="T113"/>
  <c i="4" r="BK87"/>
  <c i="5" r="R88"/>
  <c r="R87"/>
  <c r="R86"/>
  <c r="BK250"/>
  <c r="J250"/>
  <c r="J65"/>
  <c i="6" r="BK102"/>
  <c r="J102"/>
  <c r="J62"/>
  <c r="R110"/>
  <c i="7" r="BK83"/>
  <c r="J83"/>
  <c r="J60"/>
  <c r="BK108"/>
  <c r="J108"/>
  <c r="J62"/>
  <c i="8" r="BK105"/>
  <c r="J105"/>
  <c r="J63"/>
  <c r="R113"/>
  <c i="9" r="T85"/>
  <c r="T84"/>
  <c r="T83"/>
  <c i="10" r="R86"/>
  <c r="R85"/>
  <c r="R84"/>
  <c i="2" r="BK135"/>
  <c r="J135"/>
  <c r="J62"/>
  <c i="3" r="R87"/>
  <c r="R113"/>
  <c i="4" r="BK145"/>
  <c r="J145"/>
  <c r="J64"/>
  <c i="5" r="P152"/>
  <c i="6" r="BK97"/>
  <c r="J97"/>
  <c r="J61"/>
  <c r="T102"/>
  <c i="7" r="BK95"/>
  <c r="J95"/>
  <c r="J61"/>
  <c i="8" r="P87"/>
  <c r="P86"/>
  <c r="P85"/>
  <c i="1" r="AU61"/>
  <c i="8" r="P105"/>
  <c i="9" r="R85"/>
  <c r="R84"/>
  <c r="R83"/>
  <c i="10" r="BK86"/>
  <c r="P86"/>
  <c r="P85"/>
  <c r="P84"/>
  <c i="1" r="AU63"/>
  <c i="10" r="T86"/>
  <c r="T85"/>
  <c r="T84"/>
  <c i="4" r="BK134"/>
  <c r="J134"/>
  <c r="J62"/>
  <c r="BK231"/>
  <c r="J231"/>
  <c r="J65"/>
  <c i="3" r="BK202"/>
  <c r="J202"/>
  <c r="J65"/>
  <c i="4" r="BK140"/>
  <c r="J140"/>
  <c r="J63"/>
  <c i="5" r="BK149"/>
  <c r="J149"/>
  <c r="J63"/>
  <c i="8" r="BK101"/>
  <c r="J101"/>
  <c r="J62"/>
  <c i="5" r="BK142"/>
  <c r="J142"/>
  <c r="J62"/>
  <c i="2" r="BK156"/>
  <c r="J156"/>
  <c r="J64"/>
  <c i="5" r="BK265"/>
  <c r="J265"/>
  <c r="J66"/>
  <c i="8" r="BK126"/>
  <c r="J126"/>
  <c r="J65"/>
  <c i="9" r="BK144"/>
  <c r="J144"/>
  <c r="J63"/>
  <c i="10" r="BK91"/>
  <c r="J91"/>
  <c r="J62"/>
  <c r="BK93"/>
  <c r="J93"/>
  <c r="J63"/>
  <c r="BK95"/>
  <c r="J95"/>
  <c r="J64"/>
  <c r="BE88"/>
  <c r="J78"/>
  <c r="BE90"/>
  <c r="E48"/>
  <c r="F55"/>
  <c r="BE94"/>
  <c i="9" r="J85"/>
  <c r="J61"/>
  <c i="10" r="BE87"/>
  <c r="BE89"/>
  <c r="BE92"/>
  <c r="BE96"/>
  <c i="9" r="BE109"/>
  <c i="8" r="BK86"/>
  <c r="J86"/>
  <c r="J60"/>
  <c i="9" r="E48"/>
  <c r="BE100"/>
  <c r="F55"/>
  <c r="BE120"/>
  <c r="J52"/>
  <c r="BE112"/>
  <c r="BE115"/>
  <c r="BE128"/>
  <c r="BE145"/>
  <c r="BE106"/>
  <c r="BE138"/>
  <c r="BE86"/>
  <c r="BE122"/>
  <c r="BE123"/>
  <c r="BE130"/>
  <c r="BE141"/>
  <c r="BE103"/>
  <c r="BE126"/>
  <c r="BE88"/>
  <c r="BE91"/>
  <c r="BE94"/>
  <c r="BE97"/>
  <c r="BE117"/>
  <c r="BE132"/>
  <c r="BE134"/>
  <c i="7" r="BK82"/>
  <c r="J82"/>
  <c i="8" r="F55"/>
  <c r="BE110"/>
  <c r="BE123"/>
  <c r="BE127"/>
  <c r="BE108"/>
  <c r="E48"/>
  <c r="J79"/>
  <c r="BE88"/>
  <c r="BE94"/>
  <c r="BE102"/>
  <c r="BE112"/>
  <c r="BE114"/>
  <c r="BE98"/>
  <c r="BE109"/>
  <c r="BE91"/>
  <c r="BE106"/>
  <c r="BE117"/>
  <c r="BE120"/>
  <c i="7" r="E72"/>
  <c r="BE111"/>
  <c r="BE106"/>
  <c r="BE107"/>
  <c r="BE110"/>
  <c r="F55"/>
  <c r="BE86"/>
  <c r="BE100"/>
  <c r="BE101"/>
  <c r="BE103"/>
  <c r="BE105"/>
  <c i="6" r="J84"/>
  <c r="J60"/>
  <c i="7" r="BE94"/>
  <c r="J76"/>
  <c r="BE91"/>
  <c r="BE92"/>
  <c r="BE97"/>
  <c r="BE109"/>
  <c r="BE112"/>
  <c r="BE85"/>
  <c r="BE96"/>
  <c r="BE98"/>
  <c r="BE99"/>
  <c r="BE84"/>
  <c r="BE87"/>
  <c r="BE89"/>
  <c r="BE104"/>
  <c r="BE114"/>
  <c r="BE88"/>
  <c r="BE90"/>
  <c r="BE93"/>
  <c r="BE102"/>
  <c i="6" r="BE89"/>
  <c r="BE94"/>
  <c r="BE107"/>
  <c r="E73"/>
  <c r="BE88"/>
  <c r="BE92"/>
  <c r="BE96"/>
  <c r="BE104"/>
  <c r="F80"/>
  <c r="BE105"/>
  <c r="BE112"/>
  <c r="BE85"/>
  <c r="BE87"/>
  <c r="BE90"/>
  <c r="BE91"/>
  <c r="BE86"/>
  <c r="BE93"/>
  <c r="BE100"/>
  <c r="BE108"/>
  <c i="5" r="BK87"/>
  <c r="BK86"/>
  <c r="J86"/>
  <c i="6" r="J52"/>
  <c r="BE95"/>
  <c r="BE103"/>
  <c r="BE106"/>
  <c r="BE113"/>
  <c r="BE98"/>
  <c r="BE99"/>
  <c r="BE101"/>
  <c r="BE109"/>
  <c r="BE111"/>
  <c i="5" r="F55"/>
  <c r="BE89"/>
  <c r="BE177"/>
  <c i="4" r="J87"/>
  <c r="J61"/>
  <c i="5" r="BE118"/>
  <c r="BE139"/>
  <c r="BE153"/>
  <c r="BE170"/>
  <c r="BE174"/>
  <c r="BE226"/>
  <c r="BE251"/>
  <c r="BE259"/>
  <c r="BE266"/>
  <c r="J80"/>
  <c r="BE108"/>
  <c r="BE143"/>
  <c r="BE180"/>
  <c r="BE197"/>
  <c r="BE199"/>
  <c r="BE202"/>
  <c r="BE206"/>
  <c r="BE225"/>
  <c r="BE234"/>
  <c r="BE159"/>
  <c r="BE189"/>
  <c r="BE257"/>
  <c r="E76"/>
  <c r="BE94"/>
  <c r="BE150"/>
  <c r="BE156"/>
  <c r="BE191"/>
  <c r="BE194"/>
  <c r="BE219"/>
  <c r="BE236"/>
  <c r="BE254"/>
  <c r="BE165"/>
  <c r="BE214"/>
  <c r="BE223"/>
  <c r="BE228"/>
  <c r="BE230"/>
  <c r="BE232"/>
  <c r="BE111"/>
  <c r="BE184"/>
  <c r="BE186"/>
  <c r="BE241"/>
  <c r="BE244"/>
  <c r="BE262"/>
  <c r="BE98"/>
  <c r="BE132"/>
  <c r="BE168"/>
  <c r="BE209"/>
  <c i="3" r="BK86"/>
  <c r="J86"/>
  <c r="J60"/>
  <c i="4" r="E48"/>
  <c r="BE126"/>
  <c r="BE131"/>
  <c r="BE135"/>
  <c r="BE162"/>
  <c r="BE175"/>
  <c r="BE184"/>
  <c r="BE190"/>
  <c r="BE218"/>
  <c r="F55"/>
  <c r="BE109"/>
  <c r="BE149"/>
  <c r="BE157"/>
  <c r="BE216"/>
  <c r="BE232"/>
  <c r="J79"/>
  <c r="BE166"/>
  <c r="BE170"/>
  <c r="BE212"/>
  <c r="BE220"/>
  <c r="BE115"/>
  <c r="BE210"/>
  <c r="BE153"/>
  <c r="BE160"/>
  <c r="BE172"/>
  <c r="BE201"/>
  <c r="BE204"/>
  <c r="BE88"/>
  <c r="BE141"/>
  <c r="BE226"/>
  <c r="BE96"/>
  <c r="BE104"/>
  <c r="BE196"/>
  <c r="BE93"/>
  <c r="BE146"/>
  <c r="BE164"/>
  <c r="BE179"/>
  <c r="BE182"/>
  <c r="BE214"/>
  <c i="3" r="E48"/>
  <c r="BE88"/>
  <c r="BE121"/>
  <c r="BE172"/>
  <c r="BE187"/>
  <c r="J79"/>
  <c r="BE96"/>
  <c r="BE107"/>
  <c r="BE114"/>
  <c r="BE154"/>
  <c r="BE159"/>
  <c r="BE176"/>
  <c r="BE179"/>
  <c r="BE183"/>
  <c r="BE185"/>
  <c r="BE188"/>
  <c r="BE190"/>
  <c i="2" r="J86"/>
  <c r="J61"/>
  <c i="3" r="BE123"/>
  <c r="BE126"/>
  <c r="BE142"/>
  <c r="BE162"/>
  <c r="BE168"/>
  <c r="BE177"/>
  <c r="BE197"/>
  <c r="BE104"/>
  <c r="BE174"/>
  <c r="BE109"/>
  <c r="BE133"/>
  <c r="BE156"/>
  <c r="BE101"/>
  <c r="BE118"/>
  <c r="BE170"/>
  <c r="BE186"/>
  <c r="BE194"/>
  <c r="BE91"/>
  <c r="BE94"/>
  <c r="BE129"/>
  <c r="BE200"/>
  <c r="BE203"/>
  <c r="F55"/>
  <c r="BE136"/>
  <c r="BE139"/>
  <c r="BE145"/>
  <c r="BE148"/>
  <c r="BE152"/>
  <c r="BE165"/>
  <c i="2" r="E48"/>
  <c r="F81"/>
  <c r="BE104"/>
  <c r="J78"/>
  <c r="BE118"/>
  <c r="BE123"/>
  <c r="BE126"/>
  <c r="BE87"/>
  <c r="BE91"/>
  <c r="BE129"/>
  <c r="BE139"/>
  <c r="BE89"/>
  <c r="BE107"/>
  <c r="BE142"/>
  <c r="BE149"/>
  <c r="BE132"/>
  <c r="BE157"/>
  <c r="BE153"/>
  <c r="BE94"/>
  <c r="BE101"/>
  <c r="BE115"/>
  <c r="BE136"/>
  <c r="BE145"/>
  <c r="F34"/>
  <c i="1" r="BA55"/>
  <c i="4" r="F35"/>
  <c i="1" r="BB57"/>
  <c i="6" r="F36"/>
  <c i="1" r="BC59"/>
  <c i="5" r="J30"/>
  <c i="7" r="J34"/>
  <c i="1" r="AW60"/>
  <c i="7" r="J30"/>
  <c i="9" r="F34"/>
  <c i="1" r="BA62"/>
  <c i="3" r="J34"/>
  <c i="1" r="AW56"/>
  <c i="4" r="F34"/>
  <c i="1" r="BA57"/>
  <c i="5" r="F37"/>
  <c i="1" r="BD58"/>
  <c i="8" r="F34"/>
  <c i="1" r="BA61"/>
  <c i="10" r="F34"/>
  <c i="1" r="BA63"/>
  <c i="10" r="F35"/>
  <c i="1" r="BB63"/>
  <c i="2" r="F36"/>
  <c i="1" r="BC55"/>
  <c i="3" r="F36"/>
  <c i="1" r="BC56"/>
  <c i="5" r="J34"/>
  <c i="1" r="AW58"/>
  <c i="7" r="F35"/>
  <c i="1" r="BB60"/>
  <c i="8" r="F37"/>
  <c i="1" r="BD61"/>
  <c i="10" r="J34"/>
  <c i="1" r="AW63"/>
  <c i="3" r="F35"/>
  <c i="1" r="BB56"/>
  <c i="4" r="F36"/>
  <c i="1" r="BC57"/>
  <c i="6" r="F37"/>
  <c i="1" r="BD59"/>
  <c i="6" r="F34"/>
  <c i="1" r="BA59"/>
  <c i="7" r="F37"/>
  <c i="1" r="BD60"/>
  <c i="9" r="F35"/>
  <c i="1" r="BB62"/>
  <c i="2" r="F37"/>
  <c i="1" r="BD55"/>
  <c i="4" r="F37"/>
  <c i="1" r="BD57"/>
  <c i="5" r="F36"/>
  <c i="1" r="BC58"/>
  <c i="8" r="F35"/>
  <c i="1" r="BB61"/>
  <c i="9" r="J34"/>
  <c i="1" r="AW62"/>
  <c i="3" r="F34"/>
  <c i="1" r="BA56"/>
  <c i="5" r="F34"/>
  <c i="1" r="BA58"/>
  <c i="7" r="F34"/>
  <c i="1" r="BA60"/>
  <c i="8" r="F36"/>
  <c i="1" r="BC61"/>
  <c i="9" r="F36"/>
  <c i="1" r="BC62"/>
  <c i="2" r="J34"/>
  <c i="1" r="AW55"/>
  <c i="3" r="F37"/>
  <c i="1" r="BD56"/>
  <c i="5" r="F35"/>
  <c i="1" r="BB58"/>
  <c i="8" r="J34"/>
  <c i="1" r="AW61"/>
  <c i="10" r="F37"/>
  <c i="1" r="BD63"/>
  <c i="10" r="F36"/>
  <c i="1" r="BC63"/>
  <c i="2" r="F35"/>
  <c i="1" r="BB55"/>
  <c i="4" r="J34"/>
  <c i="1" r="AW57"/>
  <c i="6" r="F35"/>
  <c i="1" r="BB59"/>
  <c i="6" r="J34"/>
  <c i="1" r="AW59"/>
  <c i="7" r="F36"/>
  <c i="1" r="BC60"/>
  <c i="9" r="F37"/>
  <c i="1" r="BD62"/>
  <c i="9" l="1" r="BK84"/>
  <c r="BK83"/>
  <c r="J83"/>
  <c r="J59"/>
  <c i="4" r="BK86"/>
  <c r="BK85"/>
  <c r="J85"/>
  <c r="J59"/>
  <c i="2" r="R85"/>
  <c r="R84"/>
  <c i="7" r="R82"/>
  <c i="3" r="T86"/>
  <c r="T85"/>
  <c i="10" r="BK85"/>
  <c r="J85"/>
  <c r="J60"/>
  <c i="8" r="R86"/>
  <c r="R85"/>
  <c i="6" r="R83"/>
  <c r="T83"/>
  <c i="4" r="P86"/>
  <c r="P85"/>
  <c i="1" r="AU57"/>
  <c i="5" r="P87"/>
  <c r="P86"/>
  <c i="1" r="AU58"/>
  <c i="3" r="R86"/>
  <c r="R85"/>
  <c i="6" r="BK83"/>
  <c r="J83"/>
  <c r="J59"/>
  <c r="P83"/>
  <c i="1" r="AU59"/>
  <c i="4" r="R86"/>
  <c r="R85"/>
  <c i="7" r="T82"/>
  <c i="2" r="BK85"/>
  <c r="J85"/>
  <c r="J60"/>
  <c i="8" r="T86"/>
  <c r="T85"/>
  <c i="2" r="P85"/>
  <c r="P84"/>
  <c i="1" r="AU55"/>
  <c i="10" r="J86"/>
  <c r="J61"/>
  <c i="8" r="BK85"/>
  <c r="J85"/>
  <c i="1" r="AG60"/>
  <c i="7" r="J59"/>
  <c i="1" r="AG58"/>
  <c i="5" r="J87"/>
  <c r="J60"/>
  <c r="J59"/>
  <c i="3" r="BK85"/>
  <c r="J85"/>
  <c r="J59"/>
  <c i="4" r="J33"/>
  <c i="1" r="AV57"/>
  <c r="AT57"/>
  <c i="8" r="F33"/>
  <c i="1" r="AZ61"/>
  <c r="BD54"/>
  <c r="W33"/>
  <c i="2" r="F33"/>
  <c i="1" r="AZ55"/>
  <c i="6" r="F33"/>
  <c i="1" r="AZ59"/>
  <c i="8" r="J30"/>
  <c i="1" r="AG61"/>
  <c i="9" r="J33"/>
  <c i="1" r="AV62"/>
  <c r="AT62"/>
  <c i="4" r="F33"/>
  <c i="1" r="AZ57"/>
  <c i="8" r="J33"/>
  <c i="1" r="AV61"/>
  <c r="AT61"/>
  <c r="BA54"/>
  <c r="AW54"/>
  <c r="AK30"/>
  <c i="2" r="J33"/>
  <c i="1" r="AV55"/>
  <c r="AT55"/>
  <c i="6" r="J33"/>
  <c i="1" r="AV59"/>
  <c r="AT59"/>
  <c i="9" r="F33"/>
  <c i="1" r="AZ62"/>
  <c i="3" r="F33"/>
  <c i="1" r="AZ56"/>
  <c i="7" r="J33"/>
  <c i="1" r="AV60"/>
  <c r="AT60"/>
  <c r="AN60"/>
  <c i="10" r="F33"/>
  <c i="1" r="AZ63"/>
  <c i="3" r="J33"/>
  <c i="1" r="AV56"/>
  <c r="AT56"/>
  <c i="7" r="F33"/>
  <c i="1" r="AZ60"/>
  <c r="BB54"/>
  <c r="W31"/>
  <c i="5" r="F33"/>
  <c i="1" r="AZ58"/>
  <c r="BC54"/>
  <c r="W32"/>
  <c i="5" r="J33"/>
  <c i="1" r="AV58"/>
  <c r="AT58"/>
  <c r="AN58"/>
  <c i="10" r="J33"/>
  <c i="1" r="AV63"/>
  <c r="AT63"/>
  <c i="9" l="1" r="J84"/>
  <c r="J60"/>
  <c i="10" r="BK84"/>
  <c r="J84"/>
  <c r="J59"/>
  <c i="2" r="BK84"/>
  <c r="J84"/>
  <c r="J59"/>
  <c i="4" r="J86"/>
  <c r="J60"/>
  <c i="1" r="AN61"/>
  <c i="8" r="J59"/>
  <c r="J39"/>
  <c i="7" r="J39"/>
  <c i="5" r="J39"/>
  <c i="1" r="AU54"/>
  <c i="6" r="J30"/>
  <c i="1" r="AG59"/>
  <c i="3" r="J30"/>
  <c i="1" r="AG56"/>
  <c r="AN56"/>
  <c r="AX54"/>
  <c i="9" r="J30"/>
  <c i="1" r="AG62"/>
  <c r="W30"/>
  <c i="4" r="J30"/>
  <c i="1" r="AG57"/>
  <c r="AY54"/>
  <c r="AZ54"/>
  <c r="W29"/>
  <c i="6" l="1" r="J39"/>
  <c i="4" r="J39"/>
  <c i="9" r="J39"/>
  <c i="3" r="J39"/>
  <c i="1" r="AN57"/>
  <c r="AN62"/>
  <c r="AN59"/>
  <c i="2" r="J30"/>
  <c i="1" r="AG55"/>
  <c r="AN55"/>
  <c i="10" r="J30"/>
  <c i="1" r="AG63"/>
  <c r="AV54"/>
  <c r="AK29"/>
  <c i="10" l="1" r="J39"/>
  <c i="2" r="J39"/>
  <c i="1" r="AN63"/>
  <c r="AG54"/>
  <c r="AK26"/>
  <c r="AT54"/>
  <c l="1" r="AN5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<sst xmlns="http://schemas.openxmlformats.org/spreadsheetml/2006/main">
  <si>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</si>
  <si>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</si>
  <si>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</si>
  <si>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</si>
  <si>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</si>
  <si>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{65159c2a-89ea-417f-9c09-d1eb95344fa9}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</si>
  <si>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</si>
  <si>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</si>
  <si>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</si>
  <si>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</si>
  <si>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</si>
  <si>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</si>
  <si>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</si>
  <si>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</si>
  <si>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21-20-027A1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</si>
  <si>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</si>
  <si>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</si>
  <si>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Vodokrty - obytná zóna Z78 dodatek č.1</t>
  </si>
  <si>
    <t>KSO:</t>
  </si>
  <si>
    <t>822</t>
  </si>
  <si>
    <t>CC-CZ:</t>
  </si>
  <si>
    <t>211</t>
  </si>
  <si>
    <t>Místo:</t>
  </si>
  <si>
    <t>k. ú. Vodokrty</t>
  </si>
  <si>
    <t>Datum:</t>
  </si>
  <si>
    <t>5. 8. 2021</t>
  </si>
  <si>
    <t>CZ-CPV:</t>
  </si>
  <si>
    <t>45000000-7</t>
  </si>
  <si>
    <t>CZ-CPA:</t>
  </si>
  <si>
    <t>42.1</t>
  </si>
  <si>
    <t>Zadavatel:</t>
  </si>
  <si>
    <t>IČ:</t>
  </si>
  <si>
    <t>00257184</t>
  </si>
  <si>
    <t>Obec Řenče</t>
  </si>
  <si>
    <t>DIČ:</t>
  </si>
  <si>
    <t>CZ00257184</t>
  </si>
  <si>
    <t>Uchazeč:</t>
  </si>
  <si>
    <t>Vyplň údaj</t>
  </si>
  <si>
    <t>Projektant:</t>
  </si>
  <si>
    <t>25203231</t>
  </si>
  <si>
    <t>AREA group s.r.o.</t>
  </si>
  <si>
    <t>CZ25203231</t>
  </si>
  <si>
    <t>True</t>
  </si>
  <si>
    <t>Zpracovatel:</t>
  </si>
  <si>
    <t/>
  </si>
  <si>
    <t>Ing. Lada Franková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</si>
  <si>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</si>
  <si>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</si>
  <si>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</si>
  <si>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</si>
  <si>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</si>
  <si>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</si>
  <si>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</si>
  <si>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</si>
  <si>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</si>
  <si>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</si>
  <si>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</si>
  <si>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</si>
  <si>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</si>
  <si>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</si>
  <si>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</si>
  <si>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</si>
  <si>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</si>
  <si>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</si>
  <si>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</si>
  <si>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</si>
  <si>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</si>
  <si>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</si>
  <si>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</si>
  <si>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</si>
  <si>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</si>
  <si>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</si>
  <si>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</si>
  <si>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</si>
  <si>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</si>
  <si>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</si>
  <si>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</si>
  <si>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</si>
  <si>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</si>
  <si>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</si>
  <si>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</si>
  <si>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</si>
  <si>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</si>
  <si>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</si>
  <si>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</si>
  <si>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</si>
  <si>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</si>
  <si>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</si>
  <si>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SO 000 Příprava staveniště a HTÚ</t>
  </si>
  <si>
    <t>STA</t>
  </si>
  <si>
    <t>1</t>
  </si>
  <si>
    <t>{4792cc4c-eade-47ef-9dc8-a95adde9228f}</t>
  </si>
  <si>
    <t>2</t>
  </si>
  <si>
    <t>100</t>
  </si>
  <si>
    <t>SO 100 Úprava MK a SO 101 Obytná zóna</t>
  </si>
  <si>
    <t>{4d2c4708-9ea7-40f7-9e64-eadd4762ab87}</t>
  </si>
  <si>
    <t>300</t>
  </si>
  <si>
    <t>SO 300 Splašková kanalizace</t>
  </si>
  <si>
    <t>{e6b7cddd-5046-4be1-87bc-cf3ff074892f}</t>
  </si>
  <si>
    <t>301</t>
  </si>
  <si>
    <t>SO 301 Dešťová kanalizace</t>
  </si>
  <si>
    <t>{2c96f97c-9176-4717-8121-8adc0f6330ad}</t>
  </si>
  <si>
    <t>400</t>
  </si>
  <si>
    <t>SO 400 Veřejné osvětlení</t>
  </si>
  <si>
    <t>{4ed272ea-9872-49d2-a04a-4a4f740a6f8e}</t>
  </si>
  <si>
    <t>500</t>
  </si>
  <si>
    <t>SO 500 Veřejný plynovod STL</t>
  </si>
  <si>
    <t>{e1418f0d-3bda-479f-a9b5-ebc41245c8bb}</t>
  </si>
  <si>
    <t>700</t>
  </si>
  <si>
    <t>SO 700 Technické pilíře</t>
  </si>
  <si>
    <t>{48a7472c-9bc9-4aec-b531-80120a71f24a}</t>
  </si>
  <si>
    <t>800</t>
  </si>
  <si>
    <t>SO 800 Sadové úpravy</t>
  </si>
  <si>
    <t>{1f8499f0-b5c0-406d-b22f-5bb5128ffc1b}</t>
  </si>
  <si>
    <t>VRN</t>
  </si>
  <si>
    <t>Vedlejší a rozpočtová náklady</t>
  </si>
  <si>
    <t>{ec0f194e-e2ac-4445-8267-6bcfeebed0d1}</t>
  </si>
  <si>
    <t>KRYCÍ LIST SOUPISU PRACÍ</t>
  </si>
  <si>
    <t>Objekt:</t>
  </si>
  <si>
    <t>000 - SO 000 Příprava staveniště a HTÚ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</si>
  <si>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</si>
  <si>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</si>
  <si>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</si>
  <si>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</si>
  <si>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</si>
  <si>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</si>
  <si>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</si>
  <si>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</si>
  <si>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</si>
  <si>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</si>
  <si>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</si>
  <si>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</si>
  <si>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</si>
  <si>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</si>
  <si>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</si>
  <si>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</si>
  <si>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</si>
  <si>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</si>
  <si>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</si>
  <si>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</si>
  <si>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</si>
  <si>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</si>
  <si>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</si>
  <si>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</si>
  <si>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</si>
  <si>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</si>
  <si>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</si>
  <si>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</si>
  <si>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</si>
  <si>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s odřezáním kmene a s odvětvením listnatých, průměru kmene přes 100 do 300 mm</t>
  </si>
  <si>
    <t>kus</t>
  </si>
  <si>
    <t>CS ÚRS 2021 02</t>
  </si>
  <si>
    <t>4</t>
  </si>
  <si>
    <t>-948255830</t>
  </si>
  <si>
    <t>Online PSC</t>
  </si>
  <si>
    <t>https://podminky.urs.cz/item/CS_URS_2021_02/112101101</t>
  </si>
  <si>
    <t>112101102</t>
  </si>
  <si>
    <t>Odstranění stromů s odřezáním kmene a s odvětvením listnatých, průměru kmene přes 300 do 500 mm</t>
  </si>
  <si>
    <t>-1076623031</t>
  </si>
  <si>
    <t>https://podminky.urs.cz/item/CS_URS_2021_02/112101102</t>
  </si>
  <si>
    <t>3</t>
  </si>
  <si>
    <t>121151125</t>
  </si>
  <si>
    <t>Sejmutí ornice strojně při souvislé ploše přes 500 m2, tl. vrstvy přes 250 do 300 mm</t>
  </si>
  <si>
    <t>m2</t>
  </si>
  <si>
    <t>-895187431</t>
  </si>
  <si>
    <t>https://podminky.urs.cz/item/CS_URS_2021_02/121151125</t>
  </si>
  <si>
    <t>VV</t>
  </si>
  <si>
    <t>" rozsah viz situační výkres SO 000 HTÚ" 1530</t>
  </si>
  <si>
    <t>122251105</t>
  </si>
  <si>
    <t>Odkopávky a prokopávky nezapažené strojně v hornině třídy těžitelnosti I skupiny 3 přes 500 do 1 000 m3</t>
  </si>
  <si>
    <t>m3</t>
  </si>
  <si>
    <t>-1520804739</t>
  </si>
  <si>
    <t>https://podminky.urs.cz/item/CS_URS_2021_02/122251105</t>
  </si>
  <si>
    <t>"1. vrstva ze stabilizace, nejprve odkopat" (10,2*87+57)*0,25</t>
  </si>
  <si>
    <t>"zp2+zp3 skladba mínus ornice " (590,5+62,6)*(0,52-0,3)</t>
  </si>
  <si>
    <t xml:space="preserve">" odkop terénu  - viz podélný profil komunikace (plocha řezu x š.)" 6,21*10</t>
  </si>
  <si>
    <t>"výhybna" 25*0,21</t>
  </si>
  <si>
    <t>" park. místo" 30*0,32</t>
  </si>
  <si>
    <t>5</t>
  </si>
  <si>
    <t>132251101</t>
  </si>
  <si>
    <t>Hloubení nezapažených rýh šířky do 800 mm strojně s urovnáním dna do předepsaného profilu a spádu v hornině třídy těžitelnosti I skupiny 3 do 20 m3</t>
  </si>
  <si>
    <t>1019002074</t>
  </si>
  <si>
    <t>https://podminky.urs.cz/item/CS_URS_2021_02/132251101</t>
  </si>
  <si>
    <t>" rýha pro drenáž" 0,46*0,46*87</t>
  </si>
  <si>
    <t>6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</si>
  <si>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</si>
  <si>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</si>
  <si>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-606697455</t>
  </si>
  <si>
    <t>https://podminky.urs.cz/item/CS_URS_2021_02/162351104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</si>
  <si>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</si>
  <si>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</si>
  <si>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</si>
  <si>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1011557053</t>
  </si>
  <si>
    <t>https://podminky.urs.cz/item/CS_URS_2021_02/162751117</t>
  </si>
  <si>
    <t>" rýha pro drenáž " 0,46*0,46*87</t>
  </si>
  <si>
    <t>" materiál pro násyp terénu - podélný profil" -154,5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</si>
  <si>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</si>
  <si>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</si>
  <si>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</si>
  <si>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</si>
  <si>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-320019445</t>
  </si>
  <si>
    <t>https://podminky.urs.cz/item/CS_URS_2021_02/171201231</t>
  </si>
  <si>
    <t>84,541*1,8 'Přepočtené koeficientem množství</t>
  </si>
  <si>
    <t>9</t>
  </si>
  <si>
    <t>171152501</t>
  </si>
  <si>
    <t>Zhutnění podloží pod násypy z rostlé horniny třídy těžitelnosti I a II, skupiny 1 až 4 z hornin soudružných a nesoudržných</t>
  </si>
  <si>
    <t>1626586710</t>
  </si>
  <si>
    <t>https://podminky.urs.cz/item/CS_URS_2021_02/171152501</t>
  </si>
  <si>
    <t>"výhybna" 25</t>
  </si>
  <si>
    <t>" park. místo" 30</t>
  </si>
  <si>
    <t>" komunikace OZ" 590,5+62,6</t>
  </si>
  <si>
    <t>10</t>
  </si>
  <si>
    <t>167151111</t>
  </si>
  <si>
    <t>Nakládání, skládání a překládání neulehlého výkopku nebo sypaniny strojně nakládání, množství přes 100 m3, z hornin třídy těžitelnosti I, skupiny 1 až 3</t>
  </si>
  <si>
    <t>1082832204</t>
  </si>
  <si>
    <t>https://podminky.urs.cz/item/CS_URS_2021_02/167151111</t>
  </si>
  <si>
    <t>11</t>
  </si>
  <si>
    <t>167151121</t>
  </si>
  <si>
    <t>Nakládání, skládání a překládání neulehlého výkopku nebo sypaniny strojně skládání nebo překládání, z hornin třídy těžitelnosti I, skupiny 1 až 3</t>
  </si>
  <si>
    <t>-471914006</t>
  </si>
  <si>
    <t>https://podminky.urs.cz/item/CS_URS_2021_02/167151121</t>
  </si>
  <si>
    <t>12</t>
  </si>
  <si>
    <t>171151112</t>
  </si>
  <si>
    <t>Uložení sypanin do násypů strojně s rozprostřením sypaniny ve vrstvách a s hrubým urovnáním zhutněných z hornin nesoudržných kamenitých</t>
  </si>
  <si>
    <t>1614622827</t>
  </si>
  <si>
    <t>https://podminky.urs.cz/item/CS_URS_2021_02/171151112</t>
  </si>
  <si>
    <t>" násyp terénu - viz podélný profil komunikace"15,45*10</t>
  </si>
  <si>
    <t>13</t>
  </si>
  <si>
    <t>184818231</t>
  </si>
  <si>
    <t>Ochrana kmene bedněním před poškozením stavebním provozem zřízení včetně odstranění výšky bednění do 2 m průměru kmene do 300 mm</t>
  </si>
  <si>
    <t>-1471705184</t>
  </si>
  <si>
    <t>https://podminky.urs.cz/item/CS_URS_2021_02/184818231</t>
  </si>
  <si>
    <t>5+1+8</t>
  </si>
  <si>
    <t>Zakládání</t>
  </si>
  <si>
    <t>14</t>
  </si>
  <si>
    <t>211971110</t>
  </si>
  <si>
    <t>Zřízení opláštění výplně z geotextilie odvodňovacích žeber nebo trativodů v rýze nebo zářezu se stěnami šikmými o sklonu do 1:2</t>
  </si>
  <si>
    <t>-1494039827</t>
  </si>
  <si>
    <t>https://podminky.urs.cz/item/CS_URS_2021_02/211971110</t>
  </si>
  <si>
    <t>" obytná zóna" 87*3,14*(0,46+0,04)</t>
  </si>
  <si>
    <t>M</t>
  </si>
  <si>
    <t>69311172</t>
  </si>
  <si>
    <t>geotextilie PP s ÚV stabilizací 300g/m2</t>
  </si>
  <si>
    <t>598204365</t>
  </si>
  <si>
    <t>https://podminky.urs.cz/item/CS_URS_2021_02/69311172</t>
  </si>
  <si>
    <t>136,59*1,1 'Přepočtené koeficientem množství</t>
  </si>
  <si>
    <t>16</t>
  </si>
  <si>
    <t>212572121</t>
  </si>
  <si>
    <t>Lože pro trativody z kameniva drobného těženého</t>
  </si>
  <si>
    <t>1888972193</t>
  </si>
  <si>
    <t>https://podminky.urs.cz/item/CS_URS_2021_02/212572121</t>
  </si>
  <si>
    <t>" obytná zóna" (PI*87*(0,23*0,23-0,08*0,08))</t>
  </si>
  <si>
    <t>17</t>
  </si>
  <si>
    <t>212755216</t>
  </si>
  <si>
    <t>Trativody bez lože z drenážních trubek plastových flexibilních D 160 mm</t>
  </si>
  <si>
    <t>m</t>
  </si>
  <si>
    <t>-1406337611</t>
  </si>
  <si>
    <t>https://podminky.urs.cz/item/CS_URS_2021_02/212755216</t>
  </si>
  <si>
    <t>" obytná zóna" 87</t>
  </si>
  <si>
    <t>Komunikace pozemní</t>
  </si>
  <si>
    <t>18</t>
  </si>
  <si>
    <t>561031111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</si>
  <si>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200 do 250 mm</t>
  </si>
  <si>
    <t>-70795134</t>
  </si>
  <si>
    <t>https://podminky.urs.cz/item/CS_URS_2021_02/561031111</t>
  </si>
  <si>
    <t>" 1.vrtsva"10,2*87+57</t>
  </si>
  <si>
    <t>10,2*87+57"2.vrstva</t>
  </si>
  <si>
    <t>19</t>
  </si>
  <si>
    <t>58530170</t>
  </si>
  <si>
    <t>vápno nehašené CL 90-Q pro úpravu zemin standardní</t>
  </si>
  <si>
    <t>926296797</t>
  </si>
  <si>
    <t>https://podminky.urs.cz/item/CS_URS_2021_02/58530170</t>
  </si>
  <si>
    <t>1888,8*0,01313 'Přepočtené koeficientem množství</t>
  </si>
  <si>
    <t>998</t>
  </si>
  <si>
    <t>Přesun hmot</t>
  </si>
  <si>
    <t>20</t>
  </si>
  <si>
    <t>998223011</t>
  </si>
  <si>
    <t>Přesun hmot pro pozemní komunikace s krytem dlážděným dopravní vzdálenost do 200 m jakékoliv délky objektu</t>
  </si>
  <si>
    <t>-1430890673</t>
  </si>
  <si>
    <t>https://podminky.urs.cz/item/CS_URS_2021_02/998223011</t>
  </si>
  <si>
    <t>100 - SO 100 Úprava MK a SO 101 Obytná zóna</t>
  </si>
  <si>
    <t>HSV - HSV</t>
  </si>
  <si>
    <t xml:space="preserve">    5-2 - Zpevněné plochy s betonovou dlažbou - vozidla nad 3,5t ZP2</t>
  </si>
  <si>
    <t xml:space="preserve">    5-3 - Zpevněné plochy se zatravňovací betonovou dlažbou-vozidla nad 3,5t ZP3</t>
  </si>
  <si>
    <t xml:space="preserve">    5-5 - Výhybna a park. stání</t>
  </si>
  <si>
    <t xml:space="preserve">    9 - Ostatní konstrukce a práce, bourání</t>
  </si>
  <si>
    <t>5-2</t>
  </si>
  <si>
    <t>Zpevněné plochy s betonovou dlažbou - vozidla nad 3,5t ZP2</t>
  </si>
  <si>
    <t>564760011</t>
  </si>
  <si>
    <t>Podklad nebo kryt z kameniva hrubého drceného vel. 8-16 mm s rozprostřením a zhutněním, po zhutnění tl. 200 mm</t>
  </si>
  <si>
    <t>-1601320214</t>
  </si>
  <si>
    <t>https://podminky.urs.cz/item/CS_URS_2021_02/564760011</t>
  </si>
  <si>
    <t>590,5</t>
  </si>
  <si>
    <t>564760111</t>
  </si>
  <si>
    <t>Podklad nebo kryt z kameniva hrubého drceného vel. 16-32 mm s rozprostřením a zhutněním, po zhutnění tl. 200 mm</t>
  </si>
  <si>
    <t>1854045560</t>
  </si>
  <si>
    <t>https://podminky.urs.cz/item/CS_URS_2021_02/564760111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</si>
  <si>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</si>
  <si>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</si>
  <si>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-509165940</t>
  </si>
  <si>
    <t>https://podminky.urs.cz/item/CS_URS_2021_02/596212212</t>
  </si>
  <si>
    <t>59245013</t>
  </si>
  <si>
    <t>dlažba zámková tvaru I 200x165x80mm přírodní</t>
  </si>
  <si>
    <t>-16412510</t>
  </si>
  <si>
    <t>https://podminky.urs.cz/item/CS_URS_2021_02/59245013</t>
  </si>
  <si>
    <t>590,5*1,02 'Přepočtené koeficientem množství</t>
  </si>
  <si>
    <t>5-3</t>
  </si>
  <si>
    <t>Zpevněné plochy se zatravňovací betonovou dlažbou-vozidla nad 3,5t ZP3</t>
  </si>
  <si>
    <t>717559107</t>
  </si>
  <si>
    <t>62,6</t>
  </si>
  <si>
    <t>-1969991972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</si>
  <si>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</si>
  <si>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</si>
  <si>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-1198849186</t>
  </si>
  <si>
    <t>https://podminky.urs.cz/item/CS_URS_2021_02/596412210</t>
  </si>
  <si>
    <t>59246016</t>
  </si>
  <si>
    <t>dlažba plošná betonová vegetační 600x400x80mm</t>
  </si>
  <si>
    <t>1944462547</t>
  </si>
  <si>
    <t>https://podminky.urs.cz/item/CS_URS_2021_02/59246016</t>
  </si>
  <si>
    <t>62,6*1,03 'Přepočtené koeficientem množství</t>
  </si>
  <si>
    <t>5-5</t>
  </si>
  <si>
    <t>Výhybna a park. stání</t>
  </si>
  <si>
    <t>564851111</t>
  </si>
  <si>
    <t>Podklad ze štěrkodrti ŠD s rozprostřením a zhutněním, po zhutnění tl. 150 mm - tl.150mm 0-32mm, tl. 150mm 0-64mm</t>
  </si>
  <si>
    <t>-1005005998</t>
  </si>
  <si>
    <t>https://podminky.urs.cz/item/CS_URS_2021_02/564851111</t>
  </si>
  <si>
    <t>25*2 'Přepočtené koeficientem množství</t>
  </si>
  <si>
    <t>565155111</t>
  </si>
  <si>
    <t>Asfaltový beton vrstva podkladní ACP 16 (obalované kamenivo střednězrnné - OKS) s rozprostřením a zhutněním v pruhu šířky přes 1,5 do 3 m, po zhutnění tl. 70 mm</t>
  </si>
  <si>
    <t>685416415</t>
  </si>
  <si>
    <t>https://podminky.urs.cz/item/CS_URS_2021_02/565155111</t>
  </si>
  <si>
    <t>573231106</t>
  </si>
  <si>
    <t>Postřik spojovací PS bez posypu kamenivem ze silniční emulze, v množství 0,30 kg/m2</t>
  </si>
  <si>
    <t>-495942102</t>
  </si>
  <si>
    <t>https://podminky.urs.cz/item/CS_URS_2021_02/573231106</t>
  </si>
  <si>
    <t>565125111</t>
  </si>
  <si>
    <t>Asfaltový beton vrstva podkladní ACP 16 (obalované kamenivo střednězrnné - OKS) s rozprostřením a zhutněním v pruhu šířky přes 1,5 do 3 m, po zhutnění tl. 40 mm</t>
  </si>
  <si>
    <t>-1729475716</t>
  </si>
  <si>
    <t>https://podminky.urs.cz/item/CS_URS_2021_02/565125111</t>
  </si>
  <si>
    <t>561121112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</si>
  <si>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</si>
  <si>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-1423375098</t>
  </si>
  <si>
    <t>https://podminky.urs.cz/item/CS_URS_2021_02/561121112</t>
  </si>
  <si>
    <t>58343930</t>
  </si>
  <si>
    <t>kamenivo drcené hrubé frakce 16/32</t>
  </si>
  <si>
    <t>1701114904</t>
  </si>
  <si>
    <t>https://podminky.urs.cz/item/CS_URS_2021_02/58343930</t>
  </si>
  <si>
    <t>30*0,2</t>
  </si>
  <si>
    <t>6*1,6 'Přepočtené koeficientem množství</t>
  </si>
  <si>
    <t>244129870</t>
  </si>
  <si>
    <t>-1737325098</t>
  </si>
  <si>
    <t>-199691460</t>
  </si>
  <si>
    <t>30*1,03 'Přepočtené koeficientem množství</t>
  </si>
  <si>
    <t>460891221</t>
  </si>
  <si>
    <t>Osazení obrubníku se zřízením lože, s vyplněním a zatřením spár betonového silničního stojatého, do lože z betonu prostého</t>
  </si>
  <si>
    <t>438488465</t>
  </si>
  <si>
    <t>https://podminky.urs.cz/item/CS_URS_2021_02/460891221</t>
  </si>
  <si>
    <t>"kolem park" 2*5+5,5</t>
  </si>
  <si>
    <t>59217030</t>
  </si>
  <si>
    <t>obrubník betonový silniční přechodový 1000x150x150-250mm</t>
  </si>
  <si>
    <t>128</t>
  </si>
  <si>
    <t>-1857559907</t>
  </si>
  <si>
    <t>https://podminky.urs.cz/item/CS_URS_2021_02/59217030</t>
  </si>
  <si>
    <t>1,961*1,02 'Přepočtené koeficientem množství</t>
  </si>
  <si>
    <t>59217034</t>
  </si>
  <si>
    <t>obrubník betonový silniční 1000x150x300mm</t>
  </si>
  <si>
    <t>-1747824204</t>
  </si>
  <si>
    <t>https://podminky.urs.cz/item/CS_URS_2021_02/59217034</t>
  </si>
  <si>
    <t>2*5+5,5</t>
  </si>
  <si>
    <t>15,5*1,02 'Přepočtené koeficientem množství</t>
  </si>
  <si>
    <t>25RV1</t>
  </si>
  <si>
    <t xml:space="preserve">Silniční obrubník  ROHOVÝ,VNITŘNÍ/25CM PŘÍRODNÍ</t>
  </si>
  <si>
    <t>923163358</t>
  </si>
  <si>
    <t>"parkoviště u výhybny" 2</t>
  </si>
  <si>
    <t>22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</si>
  <si>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</si>
  <si>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</si>
  <si>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64</t>
  </si>
  <si>
    <t>1681439013</t>
  </si>
  <si>
    <t>https://podminky.urs.cz/item/CS_URS_2021_02/916231213</t>
  </si>
  <si>
    <t>23</t>
  </si>
  <si>
    <t>59217016</t>
  </si>
  <si>
    <t>obrubník betonový chodníkový 1000x80x250mm</t>
  </si>
  <si>
    <t>-1100644635</t>
  </si>
  <si>
    <t>https://podminky.urs.cz/item/CS_URS_2021_02/59217016</t>
  </si>
  <si>
    <t>"výhybna" 17</t>
  </si>
  <si>
    <t>24</t>
  </si>
  <si>
    <t>916991121</t>
  </si>
  <si>
    <t>Lože pod obrubníky, krajníky nebo obruby z dlažebních kostek z betonu prostého</t>
  </si>
  <si>
    <t>261336675</t>
  </si>
  <si>
    <t>https://podminky.urs.cz/item/CS_URS_2021_02/916991121</t>
  </si>
  <si>
    <t>"norm osazené"(17+17)*0,3*0,3</t>
  </si>
  <si>
    <t>25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</si>
  <si>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</si>
  <si>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</si>
  <si>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-1139020046</t>
  </si>
  <si>
    <t>https://podminky.urs.cz/item/CS_URS_2021_02/919732211</t>
  </si>
  <si>
    <t>15,5</t>
  </si>
  <si>
    <t>26</t>
  </si>
  <si>
    <t>919735112</t>
  </si>
  <si>
    <t>Řezání stávajícího živičného krytu nebo podkladu hloubky přes 50 do 100 mm</t>
  </si>
  <si>
    <t>CS ÚRS 2020 02</t>
  </si>
  <si>
    <t>493636699</t>
  </si>
  <si>
    <t>Ostatní konstrukce a práce, bourání</t>
  </si>
  <si>
    <t>27</t>
  </si>
  <si>
    <t>914111111</t>
  </si>
  <si>
    <t>Montáž svislé dopravní značky základní velikosti do 1 m2 objímkami na sloupky nebo konzoly</t>
  </si>
  <si>
    <t>33681202</t>
  </si>
  <si>
    <t>https://podminky.urs.cz/item/CS_URS_2021_02/914111111</t>
  </si>
  <si>
    <t>28</t>
  </si>
  <si>
    <t>40445626</t>
  </si>
  <si>
    <t>informativní značky provozní IP14-IP29, IP31 750x1000mm</t>
  </si>
  <si>
    <t>1992642159</t>
  </si>
  <si>
    <t>https://podminky.urs.cz/item/CS_URS_2021_02/40445626</t>
  </si>
  <si>
    <t>29</t>
  </si>
  <si>
    <t>914511111</t>
  </si>
  <si>
    <t>Montáž sloupku dopravních značek délky do 3,5 m do betonového základu</t>
  </si>
  <si>
    <t>1931466070</t>
  </si>
  <si>
    <t>https://podminky.urs.cz/item/CS_URS_2021_02/914511111</t>
  </si>
  <si>
    <t>30</t>
  </si>
  <si>
    <t>40445225</t>
  </si>
  <si>
    <t>sloupek pro dopravní značku Zn D 60mm v 3,5m</t>
  </si>
  <si>
    <t>-1602304493</t>
  </si>
  <si>
    <t>https://podminky.urs.cz/item/CS_URS_2021_02/40445225</t>
  </si>
  <si>
    <t>31</t>
  </si>
  <si>
    <t>9 11R</t>
  </si>
  <si>
    <t>D+M zpomalovací plastový polštář</t>
  </si>
  <si>
    <t>ks</t>
  </si>
  <si>
    <t>2056235846</t>
  </si>
  <si>
    <t>32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</si>
  <si>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</si>
  <si>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</si>
  <si>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-95498739</t>
  </si>
  <si>
    <t>https://podminky.urs.cz/item/CS_URS_2021_02/916131213</t>
  </si>
  <si>
    <t>33</t>
  </si>
  <si>
    <t>59217031</t>
  </si>
  <si>
    <t>obrubník betonový silniční 1000x150x250mm</t>
  </si>
  <si>
    <t>-724602251</t>
  </si>
  <si>
    <t>https://podminky.urs.cz/item/CS_URS_2021_02/59217031</t>
  </si>
  <si>
    <t>"norm" 203</t>
  </si>
  <si>
    <t>"snížené" 35</t>
  </si>
  <si>
    <t>34</t>
  </si>
  <si>
    <t>-1818268083</t>
  </si>
  <si>
    <t>35</t>
  </si>
  <si>
    <t>25V11</t>
  </si>
  <si>
    <t>Silniční obrubník POLOMĚR 1, VNITŘNÍ/25CM PŘÍRODNÍ</t>
  </si>
  <si>
    <t>-1150071517</t>
  </si>
  <si>
    <t>36</t>
  </si>
  <si>
    <t>25V51</t>
  </si>
  <si>
    <t>Silniční obrubník POLOMĚR 0,5, VNITŘNÍ/25CM PŘÍRODNÍ</t>
  </si>
  <si>
    <t>-2079391609</t>
  </si>
  <si>
    <t>37</t>
  </si>
  <si>
    <t>-1825048375</t>
  </si>
  <si>
    <t>38</t>
  </si>
  <si>
    <t>1947375933</t>
  </si>
  <si>
    <t>39</t>
  </si>
  <si>
    <t>384536647</t>
  </si>
  <si>
    <t>" norm" 3,5</t>
  </si>
  <si>
    <t>" 0" 48</t>
  </si>
  <si>
    <t>40</t>
  </si>
  <si>
    <t>707113818</t>
  </si>
  <si>
    <t>"norm osazené"203*0,3*0,3</t>
  </si>
  <si>
    <t>41</t>
  </si>
  <si>
    <t>180774049</t>
  </si>
  <si>
    <t>42</t>
  </si>
  <si>
    <t>1490934260</t>
  </si>
  <si>
    <t>43</t>
  </si>
  <si>
    <t>998225111</t>
  </si>
  <si>
    <t>Přesun hmot pro komunikace s krytem z kameniva, monolitickým betonovým nebo živičným dopravní vzdálenost do 200 m jakékoliv délky objektu</t>
  </si>
  <si>
    <t>-1885798410</t>
  </si>
  <si>
    <t>https://podminky.urs.cz/item/CS_URS_2021_02/998225111</t>
  </si>
  <si>
    <t>300 - SO 300 Splašková kanalizace</t>
  </si>
  <si>
    <t xml:space="preserve">    3 - Svislé a kompletní konstrukce</t>
  </si>
  <si>
    <t xml:space="preserve">    8 - Trubní vedení</t>
  </si>
  <si>
    <t>132151253</t>
  </si>
  <si>
    <t>Hloubení nezapažených rýh šířky přes 800 do 2 000 mm strojně s urovnáním dna do předepsaného profilu a spádu v hornině třídy těžitelnosti I skupiny 1 a 2 přes 50 do 100 m3</t>
  </si>
  <si>
    <t>1216857362</t>
  </si>
  <si>
    <t>https://podminky.urs.cz/item/CS_URS_2021_02/132151253</t>
  </si>
  <si>
    <t>" hl.xdl.xš" 1,5*83,5*1</t>
  </si>
  <si>
    <t>" revizní šachty" 1,25*1,25*1,6*6</t>
  </si>
  <si>
    <t>"místní komunikace"-8,5</t>
  </si>
  <si>
    <t>132151101</t>
  </si>
  <si>
    <t>Hloubení nezapažených rýh šířky do 800 mm strojně s urovnáním dna do předepsaného profilu a spádu v hornině třídy těžitelnosti I skupiny 1 a 2 do 20 m3</t>
  </si>
  <si>
    <t>1565653884</t>
  </si>
  <si>
    <t>https://podminky.urs.cz/item/CS_URS_2021_02/132151101</t>
  </si>
  <si>
    <t>" přípojky splašk. kanal" (3*4,7+3*5,2)*0,8*1,3</t>
  </si>
  <si>
    <t>-1329254715</t>
  </si>
  <si>
    <t>" lože stoka" 8,35</t>
  </si>
  <si>
    <t>" obsyp vč. potrubí" 45,925</t>
  </si>
  <si>
    <t>" lože přípoj" 2,376</t>
  </si>
  <si>
    <t>" obsyp vč. potrubí" 10,692</t>
  </si>
  <si>
    <t>"šachta" 3,14*0,6*0,6*0,25*1,5*6</t>
  </si>
  <si>
    <t>"místní komunikace"-2,828</t>
  </si>
  <si>
    <t>-209836253</t>
  </si>
  <si>
    <t>69,886</t>
  </si>
  <si>
    <t>67,058*1,6 'Přepočtené koeficientem množství</t>
  </si>
  <si>
    <t>337864616</t>
  </si>
  <si>
    <t>"stoka dl.xš" 83,5*1</t>
  </si>
  <si>
    <t>" přípojky splašk. kanal" (3*4,7+3*5,2)*0,8</t>
  </si>
  <si>
    <t>" revizní šachty" 1,25*1,25*6</t>
  </si>
  <si>
    <t>"místní komunikace"-5,563</t>
  </si>
  <si>
    <t>174151101</t>
  </si>
  <si>
    <t>Zásyp sypaninou z jakékoliv horniny strojně s uložením výkopku ve vrstvách se zhutněním jam, šachet, rýh nebo kolem objektů v těchto vykopávkách</t>
  </si>
  <si>
    <t>-1242319113</t>
  </si>
  <si>
    <t>https://podminky.urs.cz/item/CS_URS_2021_02/174151101</t>
  </si>
  <si>
    <t>" vyhloubeno stoka" 125,25</t>
  </si>
  <si>
    <t>"lože"-8,35</t>
  </si>
  <si>
    <t>"obsyp" -45,925</t>
  </si>
  <si>
    <t>" vyhloubeno přípoj"30,888</t>
  </si>
  <si>
    <t>"lože přípoj"-2,376</t>
  </si>
  <si>
    <t>" obsyp přípoj" -10,692</t>
  </si>
  <si>
    <t>"vyhloubeno šachty" 15</t>
  </si>
  <si>
    <t>"šachta" -3,14*0,6*0,6*0,25*1,5*6</t>
  </si>
  <si>
    <t>"místní komunikace"-5,672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</si>
  <si>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</si>
  <si>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</si>
  <si>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-1557251833</t>
  </si>
  <si>
    <t>https://podminky.urs.cz/item/CS_URS_2021_02/175151101</t>
  </si>
  <si>
    <t>"stoka dl.xš" 83,5*1*0,55-83,5*3,14*0,25*0,25*0,25</t>
  </si>
  <si>
    <t>" přípojky splašk. kanal" (3*4,7+3*5,2)*(0,8*0,45-3,14*0,15*0,15*0,25)</t>
  </si>
  <si>
    <t>"místní komunikace"-2,004</t>
  </si>
  <si>
    <t>58344155</t>
  </si>
  <si>
    <t>štěrkodrť frakce 0/22</t>
  </si>
  <si>
    <t>740417434</t>
  </si>
  <si>
    <t>https://podminky.urs.cz/item/CS_URS_2021_02/58344155</t>
  </si>
  <si>
    <t>49,991*2 'Přepočtené koeficientem množství</t>
  </si>
  <si>
    <t>-1180616443</t>
  </si>
  <si>
    <t>"stoka dl.xš" 83,5*1*0,1</t>
  </si>
  <si>
    <t>" přípojky splašk. kanal" (3*4,7+3*5,2)*0,8*0,1</t>
  </si>
  <si>
    <t>"místní komunikace"-0,4</t>
  </si>
  <si>
    <t>Svislé a kompletní konstrukce</t>
  </si>
  <si>
    <t>359901211</t>
  </si>
  <si>
    <t>Monitoring stok (kamerový systém) jakékoli výšky nová kanalizace</t>
  </si>
  <si>
    <t>-1110889983</t>
  </si>
  <si>
    <t>https://podminky.urs.cz/item/CS_URS_2021_02/359901211</t>
  </si>
  <si>
    <t>83,5</t>
  </si>
  <si>
    <t>"místní komunikace"-4</t>
  </si>
  <si>
    <t>Trubní vedení</t>
  </si>
  <si>
    <t>871310310</t>
  </si>
  <si>
    <t>Montáž kanalizačního potrubí z plastů z polypropylenu PP hladkého plnostěnného SN 10 DN 150</t>
  </si>
  <si>
    <t>-2002660362</t>
  </si>
  <si>
    <t>https://podminky.urs.cz/item/CS_URS_2021_02/871310310</t>
  </si>
  <si>
    <t>"přípojky"3*5,95+3*5,45</t>
  </si>
  <si>
    <t>28611164</t>
  </si>
  <si>
    <t>trubka kanalizační PVC DN 160x1000mm SN8</t>
  </si>
  <si>
    <t>998789393</t>
  </si>
  <si>
    <t>https://podminky.urs.cz/item/CS_URS_2021_02/28611164</t>
  </si>
  <si>
    <t>36*1,015 'Přepočtené koeficientem množství</t>
  </si>
  <si>
    <t>871360320</t>
  </si>
  <si>
    <t>Montáž kanalizačního potrubí z plastů z polypropylenu PP hladkého plnostěnného SN 12 DN 250</t>
  </si>
  <si>
    <t>-794022311</t>
  </si>
  <si>
    <t>https://podminky.urs.cz/item/CS_URS_2021_02/871360320</t>
  </si>
  <si>
    <t>" dle výkresu č. D.1.1.3.a" 35,5+48</t>
  </si>
  <si>
    <t>28617027</t>
  </si>
  <si>
    <t>trubka kanalizační PP plnostěnná třívrstvá DN 250x1000mm SN12</t>
  </si>
  <si>
    <t>-2022213282</t>
  </si>
  <si>
    <t>https://podminky.urs.cz/item/CS_URS_2021_02/28617027</t>
  </si>
  <si>
    <t>79,5*1,015 'Přepočtené koeficientem množství</t>
  </si>
  <si>
    <t>877310310</t>
  </si>
  <si>
    <t>Montáž tvarovek na kanalizačním plastovém potrubí z polypropylenu PP hladkého plnostěnného kolen DN 150</t>
  </si>
  <si>
    <t>-722760328</t>
  </si>
  <si>
    <t>https://podminky.urs.cz/item/CS_URS_2021_02/877310310</t>
  </si>
  <si>
    <t>28611361</t>
  </si>
  <si>
    <t>koleno kanalizační PVC KG 160x45°</t>
  </si>
  <si>
    <t>-113723717</t>
  </si>
  <si>
    <t>https://podminky.urs.cz/item/CS_URS_2021_02/28611361</t>
  </si>
  <si>
    <t>286611R</t>
  </si>
  <si>
    <t>KG flexibilní hrdlo DN150 příp. koleno kanalizace PVC KG 160x15°</t>
  </si>
  <si>
    <t>-39519930</t>
  </si>
  <si>
    <t>6+6</t>
  </si>
  <si>
    <t>877360320</t>
  </si>
  <si>
    <t>Montáž tvarovek na kanalizačním plastovém potrubí z polypropylenu PP hladkého plnostěnného odboček DN 250</t>
  </si>
  <si>
    <t>329478644</t>
  </si>
  <si>
    <t>https://podminky.urs.cz/item/CS_URS_2021_02/877360320</t>
  </si>
  <si>
    <t>" rš1-rš2" 2</t>
  </si>
  <si>
    <t>" rš2-rš3" 3</t>
  </si>
  <si>
    <t>28612224</t>
  </si>
  <si>
    <t>odbočka kanalizační plastová PVC KG DN 250x160/45° SN12/16</t>
  </si>
  <si>
    <t>-1158367806</t>
  </si>
  <si>
    <t>https://podminky.urs.cz/item/CS_URS_2021_02/28612224</t>
  </si>
  <si>
    <t>892362121</t>
  </si>
  <si>
    <t>Tlakové zkoušky vzduchem těsnícími vaky ucpávkovými DN 250</t>
  </si>
  <si>
    <t>úsek</t>
  </si>
  <si>
    <t>1918674294</t>
  </si>
  <si>
    <t>https://podminky.urs.cz/item/CS_URS_2021_02/892362121</t>
  </si>
  <si>
    <t>"rš1-š1-š6-rš2-š2-š5-š4-rš3-š3"8</t>
  </si>
  <si>
    <t>894411121</t>
  </si>
  <si>
    <t>Zřízení šachet kanalizačních z betonových dílců výšky vstupu do 1,50 m s obložením dna betonem tř. C 25/30, na potrubí DN přes 200 do 300</t>
  </si>
  <si>
    <t>-182818297</t>
  </si>
  <si>
    <t>https://podminky.urs.cz/item/CS_URS_2021_02/894411121</t>
  </si>
  <si>
    <t>"místní komunikace"-1</t>
  </si>
  <si>
    <t>59224337</t>
  </si>
  <si>
    <t>dno betonové šachty kanalizační přímé 100x60x40cm</t>
  </si>
  <si>
    <t>1196900383</t>
  </si>
  <si>
    <t>https://podminky.urs.cz/item/CS_URS_2021_02/59224337</t>
  </si>
  <si>
    <t>" rš2"1</t>
  </si>
  <si>
    <t>59224337.2</t>
  </si>
  <si>
    <t>dno betonové šachtové 100/50 - vývod KG250 + přívod KG150 - úhel 90°</t>
  </si>
  <si>
    <t>-455732966</t>
  </si>
  <si>
    <t>"rš3"1</t>
  </si>
  <si>
    <t>59224068</t>
  </si>
  <si>
    <t>skruž betonová DN 1000x500 PS, 100x50x12cm</t>
  </si>
  <si>
    <t>1299325859</t>
  </si>
  <si>
    <t>https://podminky.urs.cz/item/CS_URS_2021_02/59224068</t>
  </si>
  <si>
    <t>"rš1" 1,000</t>
  </si>
  <si>
    <t>"rš2" 1</t>
  </si>
  <si>
    <t>"rš3" 1</t>
  </si>
  <si>
    <t>59224056</t>
  </si>
  <si>
    <t>kónus pro kanalizační šachty s kapsovým stupadlem 100/62,5x67x12cm</t>
  </si>
  <si>
    <t>249181393</t>
  </si>
  <si>
    <t>https://podminky.urs.cz/item/CS_URS_2021_02/59224056</t>
  </si>
  <si>
    <t>59224185</t>
  </si>
  <si>
    <t>prstenec šachtový vyrovnávací betonový 625x120x60mm</t>
  </si>
  <si>
    <t>743818290</t>
  </si>
  <si>
    <t>https://podminky.urs.cz/item/CS_URS_2021_02/59224185</t>
  </si>
  <si>
    <t>59224187</t>
  </si>
  <si>
    <t>prstenec šachtový vyrovnávací betonový 625x120x100mm</t>
  </si>
  <si>
    <t>709427134</t>
  </si>
  <si>
    <t>https://podminky.urs.cz/item/CS_URS_2021_02/59224187</t>
  </si>
  <si>
    <t>59224348</t>
  </si>
  <si>
    <t>těsnění elastomerové pro spojení šachetních dílů DN 1000</t>
  </si>
  <si>
    <t>1400021948</t>
  </si>
  <si>
    <t>https://podminky.urs.cz/item/CS_URS_2021_02/59224348</t>
  </si>
  <si>
    <t>"rš1"1,000+1</t>
  </si>
  <si>
    <t>"rš2" 1+1</t>
  </si>
  <si>
    <t>"místní komunikace"-2</t>
  </si>
  <si>
    <t>894812329</t>
  </si>
  <si>
    <t>Revizní a čistící šachta z polypropylenu PP pro hladké trouby DN 600 šachtové dno (DN šachty / DN trubního vedení) DN 600/400 průtočné</t>
  </si>
  <si>
    <t>875547577</t>
  </si>
  <si>
    <t>https://podminky.urs.cz/item/CS_URS_2021_02/894812329</t>
  </si>
  <si>
    <t>894812331</t>
  </si>
  <si>
    <t>Revizní a čistící šachta z polypropylenu PP pro hladké trouby DN 600 roura šachtová korugovaná, světlé hloubky 1 000 mm</t>
  </si>
  <si>
    <t>1651402135</t>
  </si>
  <si>
    <t>https://podminky.urs.cz/item/CS_URS_2021_02/894812331</t>
  </si>
  <si>
    <t>894812356</t>
  </si>
  <si>
    <t>Revizní a čistící šachta z polypropylenu PP pro hladké trouby DN 600 poklop (mříž) litinový pro třídu zatížení B125 s betonovým prstencem</t>
  </si>
  <si>
    <t>-948262176</t>
  </si>
  <si>
    <t>https://podminky.urs.cz/item/CS_URS_2021_02/894812356</t>
  </si>
  <si>
    <t>28655315</t>
  </si>
  <si>
    <t>kroužek těsnící profilový pro prodlužovací nástavec D 600</t>
  </si>
  <si>
    <t>1687436295</t>
  </si>
  <si>
    <t>https://podminky.urs.cz/item/CS_URS_2021_02/28655315</t>
  </si>
  <si>
    <t>899104112</t>
  </si>
  <si>
    <t>Osazení poklopů litinových a ocelových včetně rámů pro třídu zatížení D400, E600</t>
  </si>
  <si>
    <t>1655797970</t>
  </si>
  <si>
    <t>https://podminky.urs.cz/item/CS_URS_2021_02/899104112</t>
  </si>
  <si>
    <t>55241402</t>
  </si>
  <si>
    <t>poklop šachtový s rámem DN 600 třída D400 bez odvětrání</t>
  </si>
  <si>
    <t>1140984290</t>
  </si>
  <si>
    <t>https://podminky.urs.cz/item/CS_URS_2021_02/55241402</t>
  </si>
  <si>
    <t>899722113</t>
  </si>
  <si>
    <t>Krytí potrubí z plastů výstražnou fólií z PVC šířky 34 cm</t>
  </si>
  <si>
    <t>1585556834</t>
  </si>
  <si>
    <t>https://podminky.urs.cz/item/CS_URS_2021_02/899722113</t>
  </si>
  <si>
    <t>"splašk. kanaliz" 83,5</t>
  </si>
  <si>
    <t>" přípoj" 3*5,95+3*5,45</t>
  </si>
  <si>
    <t>117,7*1,05 'Přepočtené koeficientem množství</t>
  </si>
  <si>
    <t>998276101</t>
  </si>
  <si>
    <t>Přesun hmot pro trubní vedení hloubené z trub z plastických hmot nebo sklolaminátových pro vodovody nebo kanalizace v otevřeném výkopu dopravní vzdálenost do 15 m</t>
  </si>
  <si>
    <t>-1569889592</t>
  </si>
  <si>
    <t>https://podminky.urs.cz/item/CS_URS_2021_02/998276101</t>
  </si>
  <si>
    <t>301 - SO 301 Dešťová kanalizace</t>
  </si>
  <si>
    <t xml:space="preserve">    8-1 - Propustek</t>
  </si>
  <si>
    <t>-1667732716</t>
  </si>
  <si>
    <t>"přípojky vpustí"(3,05+4,15+11,15+4,5+1,5)*0,8*1,25</t>
  </si>
  <si>
    <t xml:space="preserve"> "hloubení pro dodatečné zatrubn" 5,5*0,8*1,25</t>
  </si>
  <si>
    <t>"místní komunikace"-11,5</t>
  </si>
  <si>
    <t>333372554</t>
  </si>
  <si>
    <t>" hl.xdl.xš" 1*61,5*1</t>
  </si>
  <si>
    <t>" revizní šachty" 2*2*1,5*3</t>
  </si>
  <si>
    <t>973224002</t>
  </si>
  <si>
    <t>"lože"6,15</t>
  </si>
  <si>
    <t>"obsyp"30,808</t>
  </si>
  <si>
    <t>"lože přípoj"1,948</t>
  </si>
  <si>
    <t>" obsyp přípoj"6,282</t>
  </si>
  <si>
    <t>"šachta" 3,14*1,2*1,2*0,25*1,3*3</t>
  </si>
  <si>
    <t>" prodlouž. zatrubnění" 3,14*0,5*0,5*0,25*5,5</t>
  </si>
  <si>
    <t>" obsyp zatrubnění " 2,441</t>
  </si>
  <si>
    <t>"místní komunikace"-6,494</t>
  </si>
  <si>
    <t>-1686335125</t>
  </si>
  <si>
    <t>46,623*1,6 'Přepočtené koeficientem množství</t>
  </si>
  <si>
    <t>1049516391</t>
  </si>
  <si>
    <t>"stoka dl.xš" 61,5*1</t>
  </si>
  <si>
    <t>" přípojky dešť. kanal" (3,05+4,15+11,15+4,5+1,5)*0,8</t>
  </si>
  <si>
    <t>" revizní šachty" 2*2*3</t>
  </si>
  <si>
    <t>" hloubení dodat. prodl" 5,5*0,8</t>
  </si>
  <si>
    <t>"místní komunikace"-9,2</t>
  </si>
  <si>
    <t>900979836</t>
  </si>
  <si>
    <t>" vyhloubeno stoka"61,5</t>
  </si>
  <si>
    <t>"lože"-6,15</t>
  </si>
  <si>
    <t>"obsyp" -30,808</t>
  </si>
  <si>
    <t>" vyhloubeno přípoj"24,35</t>
  </si>
  <si>
    <t>"lože přípoj"-1,948</t>
  </si>
  <si>
    <t>" obsyp přípoj" -8,336</t>
  </si>
  <si>
    <t>"vyhloubeno šachty" 18</t>
  </si>
  <si>
    <t>"šachta" -3,14*1,2*1,2*0,25*1,3*3</t>
  </si>
  <si>
    <t>" lože" -0,8*0,1*5,5</t>
  </si>
  <si>
    <t>" obsyp" -5,5*0,8*(1,25-0,1-0,8)</t>
  </si>
  <si>
    <t>"místní komunikace"-6,085</t>
  </si>
  <si>
    <t>762275709</t>
  </si>
  <si>
    <t>" stoka dl.xš" 1*61,5*0,55-3,14*0,25*0,25*0,25*61,5</t>
  </si>
  <si>
    <t>"přípojky vpustí"(3,05+4,15+11,15+4,5+1,5)*(0,45*0,8-(3,14*0,15*0,15*0,25))</t>
  </si>
  <si>
    <t>" revizní šachty" (2*2*1,2-3,14*1,2*1,2*0,25*1,2)*3</t>
  </si>
  <si>
    <t xml:space="preserve"> "hloubení pro dodatečné zatrubn" 5,5*(0,8*0,8-3,14*0,5*0,5*0,25)</t>
  </si>
  <si>
    <t>"místní komunikace"-4,495</t>
  </si>
  <si>
    <t>-524404075</t>
  </si>
  <si>
    <t>47,421*2 'Přepočtené koeficientem množství</t>
  </si>
  <si>
    <t>1121657908</t>
  </si>
  <si>
    <t>"stoka dl.xš" 61,5*1*0,1</t>
  </si>
  <si>
    <t>" přípojky vpusti" (3,05+4,15+11,15+4,5+1,5)*0,8*0,1</t>
  </si>
  <si>
    <t>" prodlouž. zatrubnění" 5,5*0,8*0,1</t>
  </si>
  <si>
    <t>"místní komunikace"-0,92</t>
  </si>
  <si>
    <t>649697542</t>
  </si>
  <si>
    <t>822392111</t>
  </si>
  <si>
    <t>Montáž potrubí z trub železobetonových hrdlových v otevřeném výkopu ve sklonu do 20 % s integrovaným pryžovým těsněním DN 400</t>
  </si>
  <si>
    <t>1498090408</t>
  </si>
  <si>
    <t>https://podminky.urs.cz/item/CS_URS_2021_02/822392111</t>
  </si>
  <si>
    <t>"DODATEČNÉ ZATRUBNĚNÍ stávající dešťové kanalizace "5,5</t>
  </si>
  <si>
    <t>59222022</t>
  </si>
  <si>
    <t>trouba ŽB hrdlová DN 400</t>
  </si>
  <si>
    <t>466270578</t>
  </si>
  <si>
    <t>https://podminky.urs.cz/item/CS_URS_2021_02/59222022</t>
  </si>
  <si>
    <t>5,5*1,01 'Přepočtené koeficientem množství</t>
  </si>
  <si>
    <t>1767324815</t>
  </si>
  <si>
    <t>" uv1-3" 3,05+4,15+11,15</t>
  </si>
  <si>
    <t>"uv4-5"4,5+1,5</t>
  </si>
  <si>
    <t>"místní komunikace"-6</t>
  </si>
  <si>
    <t>Součet</t>
  </si>
  <si>
    <t>-1670407042</t>
  </si>
  <si>
    <t>18,35*1,05 'Přepočtené koeficientem množství</t>
  </si>
  <si>
    <t>-346547220</t>
  </si>
  <si>
    <t>28611894</t>
  </si>
  <si>
    <t>koleno kanalizační s hrdlem PP 160x45° SN10</t>
  </si>
  <si>
    <t>-1209140376</t>
  </si>
  <si>
    <t>https://podminky.urs.cz/item/CS_URS_2021_02/28611894</t>
  </si>
  <si>
    <t>"k vpusti" 5</t>
  </si>
  <si>
    <t>124725610</t>
  </si>
  <si>
    <t>" dle výkresu č. D.1.1.3.b" 26+35,5</t>
  </si>
  <si>
    <t>-1525986467</t>
  </si>
  <si>
    <t>61,5*1,015 'Přepočtené koeficientem množství</t>
  </si>
  <si>
    <t>-1223129227</t>
  </si>
  <si>
    <t>" rš1-rš2" 1</t>
  </si>
  <si>
    <t>" rš2-rš3" 1</t>
  </si>
  <si>
    <t>-232252923</t>
  </si>
  <si>
    <t>-920258662</t>
  </si>
  <si>
    <t>"Dš1-uv1-dš2-uv2-dš3-uv3"5</t>
  </si>
  <si>
    <t>-134523931</t>
  </si>
  <si>
    <t>59224029</t>
  </si>
  <si>
    <t>dno betonové šachtové DN 300 betonový žlab i nástupnice 100x78,5x15cm</t>
  </si>
  <si>
    <t>-967310268</t>
  </si>
  <si>
    <t>https://podminky.urs.cz/item/CS_URS_2021_02/59224029</t>
  </si>
  <si>
    <t>"dš1"1</t>
  </si>
  <si>
    <t>1380080084</t>
  </si>
  <si>
    <t>" dš2"1</t>
  </si>
  <si>
    <t>59224337.1</t>
  </si>
  <si>
    <t>dno betonové šachtové 100/50 - vývod KG250 + přívod KG150 - úhel 135°</t>
  </si>
  <si>
    <t>-1172387897</t>
  </si>
  <si>
    <t>"dš3"1</t>
  </si>
  <si>
    <t>59224075</t>
  </si>
  <si>
    <t>deska betonová zákrytová k ukončení šachet 1000/625x200mm</t>
  </si>
  <si>
    <t>907193703</t>
  </si>
  <si>
    <t>https://podminky.urs.cz/item/CS_URS_2021_02/59224075</t>
  </si>
  <si>
    <t>-2001900795</t>
  </si>
  <si>
    <t>"dš2"1</t>
  </si>
  <si>
    <t>59224176</t>
  </si>
  <si>
    <t>prstenec šachtový vyrovnávací betonový 625x120x80mm</t>
  </si>
  <si>
    <t>967062181</t>
  </si>
  <si>
    <t>https://podminky.urs.cz/item/CS_URS_2021_02/59224176</t>
  </si>
  <si>
    <t>755255332</t>
  </si>
  <si>
    <t>1547265803</t>
  </si>
  <si>
    <t>" dš1" 1</t>
  </si>
  <si>
    <t>"dš2" 1</t>
  </si>
  <si>
    <t>895941311</t>
  </si>
  <si>
    <t>Zřízení vpusti kanalizační uliční z betonových dílců typ UVB-50</t>
  </si>
  <si>
    <t>1475692408</t>
  </si>
  <si>
    <t>https://podminky.urs.cz/item/CS_URS_2021_02/895941311</t>
  </si>
  <si>
    <t>59223852</t>
  </si>
  <si>
    <t>dno pro uliční vpusť s kalovou prohlubní betonové 450x300x50mm</t>
  </si>
  <si>
    <t>-2060308991</t>
  </si>
  <si>
    <t>https://podminky.urs.cz/item/CS_URS_2021_02/59223852</t>
  </si>
  <si>
    <t>5921R</t>
  </si>
  <si>
    <t>skruž s otvorem a zápachovou uzavírkou, DN 150 PVC</t>
  </si>
  <si>
    <t>1600833957</t>
  </si>
  <si>
    <t>59223862</t>
  </si>
  <si>
    <t>skruž pro uliční vpusť středová betonová 450x295x50mm</t>
  </si>
  <si>
    <t>-1902292631</t>
  </si>
  <si>
    <t>https://podminky.urs.cz/item/CS_URS_2021_02/59223862</t>
  </si>
  <si>
    <t>59223857</t>
  </si>
  <si>
    <t>skruž pro uliční vpusť horní betonová 450x295x50mm</t>
  </si>
  <si>
    <t>-1541930364</t>
  </si>
  <si>
    <t>https://podminky.urs.cz/item/CS_URS_2021_02/59223857</t>
  </si>
  <si>
    <t>59223864</t>
  </si>
  <si>
    <t>prstenec pro uliční vpusť vyrovnávací betonový 390x60x130mm</t>
  </si>
  <si>
    <t>1995446352</t>
  </si>
  <si>
    <t>https://podminky.urs.cz/item/CS_URS_2021_02/59223864</t>
  </si>
  <si>
    <t>59223871</t>
  </si>
  <si>
    <t>koš vysoký pro uliční vpusti žárově Pz plech pro rám 500/500mm</t>
  </si>
  <si>
    <t>-1836635582</t>
  </si>
  <si>
    <t>https://podminky.urs.cz/item/CS_URS_2021_02/59223871</t>
  </si>
  <si>
    <t>1920528429</t>
  </si>
  <si>
    <t>55241406</t>
  </si>
  <si>
    <t>poklop šachtový s rámem DN 600 třída D400 s odvětráním</t>
  </si>
  <si>
    <t>-1838348041</t>
  </si>
  <si>
    <t>https://podminky.urs.cz/item/CS_URS_2021_02/55241406</t>
  </si>
  <si>
    <t>0004001OZ</t>
  </si>
  <si>
    <t>Mříž s rámem D400(např. KASI KM12P)</t>
  </si>
  <si>
    <t>238212301</t>
  </si>
  <si>
    <t>-529501469</t>
  </si>
  <si>
    <t>"dešť. kanaliz"61,5</t>
  </si>
  <si>
    <t>" přípoj"3,05+4,15+11,15+4,5+1,5</t>
  </si>
  <si>
    <t>"místní komunikace"-6,3</t>
  </si>
  <si>
    <t>79,55*1,05 'Přepočtené koeficientem množství</t>
  </si>
  <si>
    <t>8-1</t>
  </si>
  <si>
    <t>Propustek</t>
  </si>
  <si>
    <t>597161111</t>
  </si>
  <si>
    <t>Rigol dlážděný do lože z betonu prostého tl. 100 mm, s vyplněním a zatřením spár cementovou maltou z lomového kamene tl. do 250 mm</t>
  </si>
  <si>
    <t>-1220735836</t>
  </si>
  <si>
    <t>https://podminky.urs.cz/item/CS_URS_2021_02/597161111</t>
  </si>
  <si>
    <t>" dle situace SO 100" 26,2</t>
  </si>
  <si>
    <t>597069111</t>
  </si>
  <si>
    <t>Rigol dlážděný Příplatek k cenám za každých dalších i započatých 10 mm tloušťky lože přes 100 mm</t>
  </si>
  <si>
    <t>771485429</t>
  </si>
  <si>
    <t>https://podminky.urs.cz/item/CS_URS_2021_02/597069111</t>
  </si>
  <si>
    <t>26,2*20 'Přepočtené koeficientem množství</t>
  </si>
  <si>
    <t>44</t>
  </si>
  <si>
    <t>1602150570</t>
  </si>
  <si>
    <t>45</t>
  </si>
  <si>
    <t>348668539</t>
  </si>
  <si>
    <t>15*1,01 'Přepočtené koeficientem množství</t>
  </si>
  <si>
    <t>46</t>
  </si>
  <si>
    <t>977212111</t>
  </si>
  <si>
    <t>Řezání konstrukcí diamantovým lanem železobetonových s výztuží průměru do 16 mm</t>
  </si>
  <si>
    <t>-340577467</t>
  </si>
  <si>
    <t>https://podminky.urs.cz/item/CS_URS_2021_02/977212111</t>
  </si>
  <si>
    <t>" čela propustku" 0,55*1+0,55*1,25</t>
  </si>
  <si>
    <t>47</t>
  </si>
  <si>
    <t>-1609782642</t>
  </si>
  <si>
    <t>400 - SO 400 Veřejné osvětlení</t>
  </si>
  <si>
    <t>D1 - Materiál</t>
  </si>
  <si>
    <t>D3 - Montáž</t>
  </si>
  <si>
    <t>D5 - Zemní práce</t>
  </si>
  <si>
    <t>D7 - Ostatní</t>
  </si>
  <si>
    <t>D1</t>
  </si>
  <si>
    <t>Materiál</t>
  </si>
  <si>
    <t>Pol26</t>
  </si>
  <si>
    <t>Sloup metalizovaný bezpaticový s výzbrojí,v.5m</t>
  </si>
  <si>
    <t>Pol27</t>
  </si>
  <si>
    <t>Svítidlo Ekodut K1, LED, 50W,3000K</t>
  </si>
  <si>
    <t>Pol28</t>
  </si>
  <si>
    <t>Kabel CYKY-J 4x10</t>
  </si>
  <si>
    <t>Pol29</t>
  </si>
  <si>
    <t>Kabel CYKY-J 3x1,5</t>
  </si>
  <si>
    <t>Pol30</t>
  </si>
  <si>
    <t>Drát FeZn pr.10</t>
  </si>
  <si>
    <t>Pol31</t>
  </si>
  <si>
    <t>Svorka SR 03</t>
  </si>
  <si>
    <t>Pol32</t>
  </si>
  <si>
    <t>Trubka pevná pr. 40</t>
  </si>
  <si>
    <t>Pol33</t>
  </si>
  <si>
    <t>Trubka Kopoflex 40</t>
  </si>
  <si>
    <t>Pol34</t>
  </si>
  <si>
    <t>Krycí deska d.1m</t>
  </si>
  <si>
    <t>Pol35</t>
  </si>
  <si>
    <t>Ochranná folie</t>
  </si>
  <si>
    <t>Pol35.1</t>
  </si>
  <si>
    <t>Pomocný materiál</t>
  </si>
  <si>
    <t>Kč</t>
  </si>
  <si>
    <t>2131755875</t>
  </si>
  <si>
    <t>Pol35.2</t>
  </si>
  <si>
    <t>PPV</t>
  </si>
  <si>
    <t>1311295454</t>
  </si>
  <si>
    <t>D3</t>
  </si>
  <si>
    <t>Montáž</t>
  </si>
  <si>
    <t>Pol36</t>
  </si>
  <si>
    <t>Ukončení kabelu</t>
  </si>
  <si>
    <t>Pol37</t>
  </si>
  <si>
    <t>Připojení na stáv. VO</t>
  </si>
  <si>
    <t>Pol38</t>
  </si>
  <si>
    <t>Demontáž stáv. svítidel</t>
  </si>
  <si>
    <t>Pol38.1</t>
  </si>
  <si>
    <t>1766264998</t>
  </si>
  <si>
    <t>D5</t>
  </si>
  <si>
    <t>Pol39</t>
  </si>
  <si>
    <t>Výkop hl. 60 cm, š. 35 cm</t>
  </si>
  <si>
    <t>Pol40</t>
  </si>
  <si>
    <t>Výkop hl. 120 cm, š. 35 cm</t>
  </si>
  <si>
    <t>Pol41</t>
  </si>
  <si>
    <t>Výkop pro základ sloupu VO</t>
  </si>
  <si>
    <t>Pol42</t>
  </si>
  <si>
    <t>Betonový základ pro sloup VO</t>
  </si>
  <si>
    <t>Pol43</t>
  </si>
  <si>
    <t>Zához hl. 60 cm, š. 35 cm</t>
  </si>
  <si>
    <t>Pol44</t>
  </si>
  <si>
    <t>Zához hl. 120 cm, š. 35 cm</t>
  </si>
  <si>
    <t>Pol45</t>
  </si>
  <si>
    <t>Beton. Lože v. 30 cm, š. 35 cm</t>
  </si>
  <si>
    <t>D7</t>
  </si>
  <si>
    <t>Ostatní</t>
  </si>
  <si>
    <t>Pol48</t>
  </si>
  <si>
    <t>Jeřáb</t>
  </si>
  <si>
    <t>hod</t>
  </si>
  <si>
    <t>Pol49</t>
  </si>
  <si>
    <t>Plošina</t>
  </si>
  <si>
    <t>48</t>
  </si>
  <si>
    <t>Pol50</t>
  </si>
  <si>
    <t>Výchozí revize elektro</t>
  </si>
  <si>
    <t>kpt</t>
  </si>
  <si>
    <t>50</t>
  </si>
  <si>
    <t>500 - SO 500 Veřejný plynovod STL</t>
  </si>
  <si>
    <t>D1 - PRODLOUŽENÍ PLYNOVODU</t>
  </si>
  <si>
    <t>D2 - PLYNOVODNÍ PŘÍPOJKY</t>
  </si>
  <si>
    <t>D3 - OSTATNÍ</t>
  </si>
  <si>
    <t>PRODLOUŽENÍ PLYNOVODU</t>
  </si>
  <si>
    <t>Pol2</t>
  </si>
  <si>
    <t>výkopy pro plynovod, šířka 0,5m, hloubka 1,2m</t>
  </si>
  <si>
    <t>Pol3</t>
  </si>
  <si>
    <t>obnažení stávajícího plynovodu, jáma 2x2x1,5m (poslední 1m výkopu-ručně)</t>
  </si>
  <si>
    <t>Pol4</t>
  </si>
  <si>
    <t>pískový podsyp/obsyp plyn.potrubí</t>
  </si>
  <si>
    <t>Pol5</t>
  </si>
  <si>
    <t>plyn.PE potrubí d63mm</t>
  </si>
  <si>
    <t>Pol6</t>
  </si>
  <si>
    <t>vsazení PE T-kusu d63/d63/63mm do stávajícího potrubí</t>
  </si>
  <si>
    <t>Pol7</t>
  </si>
  <si>
    <t>navařovací PE redukce d63/d50mm</t>
  </si>
  <si>
    <t>Pol8</t>
  </si>
  <si>
    <t>navařovací PE spojka d63mm</t>
  </si>
  <si>
    <t>Pol9</t>
  </si>
  <si>
    <t>zaškrcení stávajícího PE potrubí d50mm</t>
  </si>
  <si>
    <t>kpl</t>
  </si>
  <si>
    <t>Pol10</t>
  </si>
  <si>
    <t>odvzdušňovací ventil d63mm, vč.malého silničního poklopu</t>
  </si>
  <si>
    <t>Pol11</t>
  </si>
  <si>
    <t>signalizační vodič CYY 2,5mm2</t>
  </si>
  <si>
    <t>Pol12</t>
  </si>
  <si>
    <t>signální fólie</t>
  </si>
  <si>
    <t>D2</t>
  </si>
  <si>
    <t>PLYNOVODNÍ PŘÍPOJKY</t>
  </si>
  <si>
    <t>Pol13</t>
  </si>
  <si>
    <t>plyn.PE potrubí d32mm</t>
  </si>
  <si>
    <t>Pol14</t>
  </si>
  <si>
    <t>ocel.potrubí svařované DN25, vč.trojitého nátěru</t>
  </si>
  <si>
    <t>Pol15</t>
  </si>
  <si>
    <t>navrtávkový T-kus, d90/d32mm, vč silničního poklopu</t>
  </si>
  <si>
    <t>Pol16</t>
  </si>
  <si>
    <t>navařovací PE koleno d32mm</t>
  </si>
  <si>
    <t>Pol17</t>
  </si>
  <si>
    <t>navařovací PE spojka d32mm</t>
  </si>
  <si>
    <t>Pol18</t>
  </si>
  <si>
    <t>přechodka plast/ocel 1"</t>
  </si>
  <si>
    <t>Pol19</t>
  </si>
  <si>
    <t>kulový uzávěr na plyn 1"</t>
  </si>
  <si>
    <t>Pol20</t>
  </si>
  <si>
    <t>ochranné PVC potrubí DN75</t>
  </si>
  <si>
    <t>OSTATNÍ</t>
  </si>
  <si>
    <t>Pol21</t>
  </si>
  <si>
    <t>zásypy potrubí vytěženou zeminou vč. hutnění, uvedení do původního stavu</t>
  </si>
  <si>
    <t>Pol22</t>
  </si>
  <si>
    <t>odvoz vytěžené zeminy na skládku, do 50km vč. poplatku</t>
  </si>
  <si>
    <t>52</t>
  </si>
  <si>
    <t>Pol23</t>
  </si>
  <si>
    <t>revize plynovodu</t>
  </si>
  <si>
    <t>54</t>
  </si>
  <si>
    <t>230120044</t>
  </si>
  <si>
    <t>Čištění potrubí profukováním nebo proplachováním DN 65</t>
  </si>
  <si>
    <t>1692998784</t>
  </si>
  <si>
    <t>https://podminky.urs.cz/item/CS_URS_2021_02/230120044</t>
  </si>
  <si>
    <t>Pol24</t>
  </si>
  <si>
    <t>tlaková zkouška</t>
  </si>
  <si>
    <t>56</t>
  </si>
  <si>
    <t>700 - SO 700 Technické pilíře</t>
  </si>
  <si>
    <t xml:space="preserve">    6 - Úpravy povrchů, podlahy a osazování výplní</t>
  </si>
  <si>
    <t>-390054410</t>
  </si>
  <si>
    <t>" rýha pro techn. pilíř" 1,8*0,5*0,38*6</t>
  </si>
  <si>
    <t>-446565749</t>
  </si>
  <si>
    <t xml:space="preserve">"  pro techn. pilíř" 1,8*0,5*0,1*6</t>
  </si>
  <si>
    <t>649036247</t>
  </si>
  <si>
    <t>0,54</t>
  </si>
  <si>
    <t>0,54*1,6 'Přepočtené koeficientem množství</t>
  </si>
  <si>
    <t>610960256</t>
  </si>
  <si>
    <t>" rýha pro techn. pilíř" 1,8*0,5*(0,38-0,1)*6</t>
  </si>
  <si>
    <t>274313611</t>
  </si>
  <si>
    <t>Základy z betonu prostého pasy betonu kamenem neprokládaného tř. C 16/20</t>
  </si>
  <si>
    <t>1949234554</t>
  </si>
  <si>
    <t>https://podminky.urs.cz/item/CS_URS_2021_02/274313611</t>
  </si>
  <si>
    <t>381124111</t>
  </si>
  <si>
    <t>Montáž drobných prefabrikovaných dílců s nesvařovanými spoji, hmotnosti do 0,2 t, v budovách výšky do 12 m</t>
  </si>
  <si>
    <t>374628609</t>
  </si>
  <si>
    <t>https://podminky.urs.cz/item/CS_URS_2021_02/381124111</t>
  </si>
  <si>
    <t>31R</t>
  </si>
  <si>
    <t>Sloupek BZX-11 – plyn</t>
  </si>
  <si>
    <t>-916265384</t>
  </si>
  <si>
    <t>32R</t>
  </si>
  <si>
    <t>Sloupek BZX-11+RE-01 – elektro</t>
  </si>
  <si>
    <t>-1314962289</t>
  </si>
  <si>
    <t>30R</t>
  </si>
  <si>
    <t>Základ BZX</t>
  </si>
  <si>
    <t>-358276522</t>
  </si>
  <si>
    <t>" 3ks na sestavu"6*3</t>
  </si>
  <si>
    <t>50R</t>
  </si>
  <si>
    <t xml:space="preserve">Příprava pojistky </t>
  </si>
  <si>
    <t>1092618429</t>
  </si>
  <si>
    <t>Úpravy povrchů, podlahy a osazování výplní</t>
  </si>
  <si>
    <t>622131121</t>
  </si>
  <si>
    <t>Podkladní a spojovací vrstva vnějších omítaných ploch penetrace nanášená ručně stěn</t>
  </si>
  <si>
    <t>-2043185411</t>
  </si>
  <si>
    <t>https://podminky.urs.cz/item/CS_URS_2021_02/622131121</t>
  </si>
  <si>
    <t>" povrch pilířů" (1,75+0,5)*2*1,2*6</t>
  </si>
  <si>
    <t>622142001</t>
  </si>
  <si>
    <t>Potažení vnějších ploch pletivem v ploše nebo pruzích, na plném podkladu sklovláknitým vtlačením do tmelu stěn</t>
  </si>
  <si>
    <t>1622128957</t>
  </si>
  <si>
    <t>https://podminky.urs.cz/item/CS_URS_2021_02/622142001</t>
  </si>
  <si>
    <t>622521022</t>
  </si>
  <si>
    <t>Omítka tenkovrstvá silikátová vnějších ploch probarvená bez penetrace zatíraná (škrábaná ), zrnitost 2,0 mm stěn</t>
  </si>
  <si>
    <t>846571716</t>
  </si>
  <si>
    <t>https://podminky.urs.cz/item/CS_URS_2021_02/622521022</t>
  </si>
  <si>
    <t>629991011</t>
  </si>
  <si>
    <t>Zakrytí vnějších ploch před znečištěním včetně pozdějšího odkrytí výplní otvorů a svislých ploch fólií přilepenou lepící páskou</t>
  </si>
  <si>
    <t>2142312874</t>
  </si>
  <si>
    <t>https://podminky.urs.cz/item/CS_URS_2021_02/629991011</t>
  </si>
  <si>
    <t>0,5*0,5*3*6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</si>
  <si>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</si>
  <si>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</si>
  <si>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1645775576</t>
  </si>
  <si>
    <t>https://podminky.urs.cz/item/CS_URS_2021_02/998014011</t>
  </si>
  <si>
    <t>800 - SO 800 Sadové úpravy</t>
  </si>
  <si>
    <t>111151111</t>
  </si>
  <si>
    <t>Pokosení trávníku při souvislé ploše do 1000 m2 parterového v rovině nebo svahu do 1:5</t>
  </si>
  <si>
    <t>-708401820</t>
  </si>
  <si>
    <t>https://podminky.urs.cz/item/CS_URS_2021_02/111151111</t>
  </si>
  <si>
    <t>162706111</t>
  </si>
  <si>
    <t>Vodorovné přemístění výkopku bez naložení, avšak se složením zemin schopných zúrodnění, na vzdálenost přes 5000 do 6000 m</t>
  </si>
  <si>
    <t>1605917896</t>
  </si>
  <si>
    <t>https://podminky.urs.cz/item/CS_URS_2021_02/162706111</t>
  </si>
  <si>
    <t xml:space="preserve">"viz TZ  - odvoz přebytečné ornice "206</t>
  </si>
  <si>
    <t>167103101</t>
  </si>
  <si>
    <t>Nakládání neulehlého výkopku z hromad zeminy schopné zúrodnění</t>
  </si>
  <si>
    <t>-1903644233</t>
  </si>
  <si>
    <t>https://podminky.urs.cz/item/CS_URS_2021_02/167103101</t>
  </si>
  <si>
    <t>" naložení přebytečné ornice"206</t>
  </si>
  <si>
    <t>180405114</t>
  </si>
  <si>
    <t>Založení trávníků ve vegetačních dlaždicích nebo prefabrikátech výsevem směsi substrátu a semene v rovině nebo na svahu do 1:5</t>
  </si>
  <si>
    <t>-1416045418</t>
  </si>
  <si>
    <t>https://podminky.urs.cz/item/CS_URS_2021_02/180405114</t>
  </si>
  <si>
    <t>" dle situace sadové úpravy" 62,6</t>
  </si>
  <si>
    <t>00572410</t>
  </si>
  <si>
    <t>osivo směs travní parková</t>
  </si>
  <si>
    <t>kg</t>
  </si>
  <si>
    <t>-305345068</t>
  </si>
  <si>
    <t>https://podminky.urs.cz/item/CS_URS_2021_02/00572410</t>
  </si>
  <si>
    <t>62,6*0,02 'Přepočtené koeficientem množství</t>
  </si>
  <si>
    <t>181006113</t>
  </si>
  <si>
    <t>Rozprostření zemin schopných zúrodnění v rovině a ve sklonu do 1:5, tloušťka vrstvy přes 0,15 do 0,20 m</t>
  </si>
  <si>
    <t>-1987475948</t>
  </si>
  <si>
    <t>https://podminky.urs.cz/item/CS_URS_2021_02/181006113</t>
  </si>
  <si>
    <t>"dle situace sadové úpravy" 233,2</t>
  </si>
  <si>
    <t>181114711</t>
  </si>
  <si>
    <t>Odstranění kamene z pozemku sebráním kamene, hmotnosti jednotlivě do 15 kg</t>
  </si>
  <si>
    <t>2037717260</t>
  </si>
  <si>
    <t>https://podminky.urs.cz/item/CS_URS_2021_02/181114711</t>
  </si>
  <si>
    <t>233*0,2</t>
  </si>
  <si>
    <t>181351103</t>
  </si>
  <si>
    <t>Rozprostření a urovnání ornice v rovině nebo ve svahu sklonu do 1:5 strojně při souvislé ploše přes 100 do 500 m2, tl. vrstvy do 200 mm</t>
  </si>
  <si>
    <t>1903892554</t>
  </si>
  <si>
    <t>https://podminky.urs.cz/item/CS_URS_2021_02/181351103</t>
  </si>
  <si>
    <t>181411141</t>
  </si>
  <si>
    <t>Založení trávníku na půdě předem připravené plochy do 1000 m2 výsevem včetně utažení parterového v rovině nebo na svahu do 1:5</t>
  </si>
  <si>
    <t>-780019480</t>
  </si>
  <si>
    <t>https://podminky.urs.cz/item/CS_URS_2021_02/181411141</t>
  </si>
  <si>
    <t>00572420</t>
  </si>
  <si>
    <t>osivo směs travní parková okrasná</t>
  </si>
  <si>
    <t>-251208273</t>
  </si>
  <si>
    <t>https://podminky.urs.cz/item/CS_URS_2021_02/00572420</t>
  </si>
  <si>
    <t>233,2*0,03 'Přepočtené koeficientem množství</t>
  </si>
  <si>
    <t>183101314</t>
  </si>
  <si>
    <t>Hloubení jamek pro vysazování rostlin v zemině tř.1 až 4 s výměnou půdy z 100% v rovině nebo na svahu do 1:5, objemu přes 0,05 do 0,125 m3</t>
  </si>
  <si>
    <t>1773811478</t>
  </si>
  <si>
    <t>https://podminky.urs.cz/item/CS_URS_2021_02/183101314</t>
  </si>
  <si>
    <t>10321100</t>
  </si>
  <si>
    <t>zahradní substrát pro výsadbu VL</t>
  </si>
  <si>
    <t>-505952006</t>
  </si>
  <si>
    <t>https://podminky.urs.cz/item/CS_URS_2021_02/10321100</t>
  </si>
  <si>
    <t>5*0,125 'Přepočtené koeficientem množství</t>
  </si>
  <si>
    <t>184102115</t>
  </si>
  <si>
    <t>Výsadba dřeviny s balem do předem vyhloubené jamky se zalitím v rovině nebo na svahu do 1:5, při průměru balu přes 500 do 600 mm</t>
  </si>
  <si>
    <t>374958325</t>
  </si>
  <si>
    <t>https://podminky.urs.cz/item/CS_URS_2021_02/184102115</t>
  </si>
  <si>
    <t>1 1R</t>
  </si>
  <si>
    <t>JAVOR MLÉČ (Acer platanoides 'globosum') - vzrostlý strom obvod kmene ve výšce 1m od paty kmene 12-14cm</t>
  </si>
  <si>
    <t>1543959588</t>
  </si>
  <si>
    <t>184215133</t>
  </si>
  <si>
    <t>Ukotvení dřeviny kůly třemi kůly, délky přes 2 do 3 m</t>
  </si>
  <si>
    <t>686581677</t>
  </si>
  <si>
    <t>https://podminky.urs.cz/item/CS_URS_2021_02/184215133</t>
  </si>
  <si>
    <t>6*3</t>
  </si>
  <si>
    <t>60591257</t>
  </si>
  <si>
    <t>kůl vyvazovací dřevěný impregnovaný D 8cm dl 3m</t>
  </si>
  <si>
    <t>199119915</t>
  </si>
  <si>
    <t>https://podminky.urs.cz/item/CS_URS_2021_02/60591257</t>
  </si>
  <si>
    <t>184501121</t>
  </si>
  <si>
    <t>Zhotovení obalu kmene a spodních částí větví stromu z juty v jedné vrstvě v rovině nebo na svahu do 1:5</t>
  </si>
  <si>
    <t>218331713</t>
  </si>
  <si>
    <t>https://podminky.urs.cz/item/CS_URS_2021_02/184501121</t>
  </si>
  <si>
    <t>184802111</t>
  </si>
  <si>
    <t>Chemické odplevelení půdy před založením kultury, trávníku nebo zpevněných ploch o výměře jednotlivě přes 20 m2 v rovině nebo na svahu do 1:5 postřikem na široko</t>
  </si>
  <si>
    <t>1732392178</t>
  </si>
  <si>
    <t>https://podminky.urs.cz/item/CS_URS_2021_02/184802111</t>
  </si>
  <si>
    <t>185803211</t>
  </si>
  <si>
    <t>Uválcování trávníku v rovině nebo na svahu do 1:5</t>
  </si>
  <si>
    <t>2041918238</t>
  </si>
  <si>
    <t>https://podminky.urs.cz/item/CS_URS_2021_02/185803211</t>
  </si>
  <si>
    <t>185804312</t>
  </si>
  <si>
    <t>Zalití rostlin vodou plochy záhonů jednotlivě přes 20 m2</t>
  </si>
  <si>
    <t>502201528</t>
  </si>
  <si>
    <t>https://podminky.urs.cz/item/CS_URS_2021_02/185804312</t>
  </si>
  <si>
    <t>233,2*0,1 'Přepočtené koeficientem množství</t>
  </si>
  <si>
    <t>1455300412</t>
  </si>
  <si>
    <t>26,2*10 'Přepočtené koeficientem množství</t>
  </si>
  <si>
    <t>-40604982</t>
  </si>
  <si>
    <t>998231311</t>
  </si>
  <si>
    <t>Přesun hmot pro sadovnické a krajinářské úpravy - strojně dopravní vzdálenost do 5000 m</t>
  </si>
  <si>
    <t>1079051186</t>
  </si>
  <si>
    <t>https://podminky.urs.cz/item/CS_URS_2021_02/998231311</t>
  </si>
  <si>
    <t>VRN - Vedlejší a rozpočtová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</si>
  <si>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</si>
  <si>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</si>
  <si>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</si>
  <si>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</si>
  <si>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</si>
  <si>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</si>
  <si>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</si>
  <si>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</si>
  <si>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012103000</t>
  </si>
  <si>
    <t>Geodetické práce před výstavbou - vytyčení stávajících sítí</t>
  </si>
  <si>
    <t>1024</t>
  </si>
  <si>
    <t>364901139</t>
  </si>
  <si>
    <t>012203000</t>
  </si>
  <si>
    <t>Geodetické práce při provádění stavby</t>
  </si>
  <si>
    <t>-680273001</t>
  </si>
  <si>
    <t>012303000</t>
  </si>
  <si>
    <t>Geodetické práce po výstavbě</t>
  </si>
  <si>
    <t>-1077538294</t>
  </si>
  <si>
    <t>013254000</t>
  </si>
  <si>
    <t>Dokumentace skutečného provedení stavby</t>
  </si>
  <si>
    <t>1717114048</t>
  </si>
  <si>
    <t>VRN3</t>
  </si>
  <si>
    <t>Zařízení staveniště</t>
  </si>
  <si>
    <t>030001000</t>
  </si>
  <si>
    <t>2110241981</t>
  </si>
  <si>
    <t>VRN4</t>
  </si>
  <si>
    <t>Inženýrská činnost</t>
  </si>
  <si>
    <t>040001000</t>
  </si>
  <si>
    <t>Inženýrská činnost - vč. např. statický návrh zapažení (viz TZ kanal)</t>
  </si>
  <si>
    <t>-1506737756</t>
  </si>
  <si>
    <t>VRN9</t>
  </si>
  <si>
    <t>Ostatní náklady</t>
  </si>
  <si>
    <t>091003000</t>
  </si>
  <si>
    <t>Ostatní náklady bez rozlišení - např. kropení za účelem snížení prašnosti</t>
  </si>
  <si>
    <t>1522551113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</si>
</sst>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2101101" TargetMode="External" /><Relationship Id="rId2" Type="http://schemas.openxmlformats.org/officeDocument/2006/relationships/hyperlink" Target="https://podminky.urs.cz/item/CS_URS_2021_02/112101102" TargetMode="External" /><Relationship Id="rId3" Type="http://schemas.openxmlformats.org/officeDocument/2006/relationships/hyperlink" Target="https://podminky.urs.cz/item/CS_URS_2021_02/121151125" TargetMode="External" /><Relationship Id="rId4" Type="http://schemas.openxmlformats.org/officeDocument/2006/relationships/hyperlink" Target="https://podminky.urs.cz/item/CS_URS_2021_02/122251105" TargetMode="External" /><Relationship Id="rId5" Type="http://schemas.openxmlformats.org/officeDocument/2006/relationships/hyperlink" Target="https://podminky.urs.cz/item/CS_URS_2021_02/132251101" TargetMode="External" /><Relationship Id="rId6" Type="http://schemas.openxmlformats.org/officeDocument/2006/relationships/hyperlink" Target="https://podminky.urs.cz/item/CS_URS_2021_02/162351104" TargetMode="External" /><Relationship Id="rId7" Type="http://schemas.openxmlformats.org/officeDocument/2006/relationships/hyperlink" Target="https://podminky.urs.cz/item/CS_URS_2021_02/162751117" TargetMode="External" /><Relationship Id="rId8" Type="http://schemas.openxmlformats.org/officeDocument/2006/relationships/hyperlink" Target="https://podminky.urs.cz/item/CS_URS_2021_02/171201231" TargetMode="External" /><Relationship Id="rId9" Type="http://schemas.openxmlformats.org/officeDocument/2006/relationships/hyperlink" Target="https://podminky.urs.cz/item/CS_URS_2021_02/171152501" TargetMode="External" /><Relationship Id="rId10" Type="http://schemas.openxmlformats.org/officeDocument/2006/relationships/hyperlink" Target="https://podminky.urs.cz/item/CS_URS_2021_02/167151111" TargetMode="External" /><Relationship Id="rId11" Type="http://schemas.openxmlformats.org/officeDocument/2006/relationships/hyperlink" Target="https://podminky.urs.cz/item/CS_URS_2021_02/167151121" TargetMode="External" /><Relationship Id="rId12" Type="http://schemas.openxmlformats.org/officeDocument/2006/relationships/hyperlink" Target="https://podminky.urs.cz/item/CS_URS_2021_02/171151112" TargetMode="External" /><Relationship Id="rId13" Type="http://schemas.openxmlformats.org/officeDocument/2006/relationships/hyperlink" Target="https://podminky.urs.cz/item/CS_URS_2021_02/184818231" TargetMode="External" /><Relationship Id="rId14" Type="http://schemas.openxmlformats.org/officeDocument/2006/relationships/hyperlink" Target="https://podminky.urs.cz/item/CS_URS_2021_02/211971110" TargetMode="External" /><Relationship Id="rId15" Type="http://schemas.openxmlformats.org/officeDocument/2006/relationships/hyperlink" Target="https://podminky.urs.cz/item/CS_URS_2021_02/69311172" TargetMode="External" /><Relationship Id="rId16" Type="http://schemas.openxmlformats.org/officeDocument/2006/relationships/hyperlink" Target="https://podminky.urs.cz/item/CS_URS_2021_02/212572121" TargetMode="External" /><Relationship Id="rId17" Type="http://schemas.openxmlformats.org/officeDocument/2006/relationships/hyperlink" Target="https://podminky.urs.cz/item/CS_URS_2021_02/212755216" TargetMode="External" /><Relationship Id="rId18" Type="http://schemas.openxmlformats.org/officeDocument/2006/relationships/hyperlink" Target="https://podminky.urs.cz/item/CS_URS_2021_02/561031111" TargetMode="External" /><Relationship Id="rId19" Type="http://schemas.openxmlformats.org/officeDocument/2006/relationships/hyperlink" Target="https://podminky.urs.cz/item/CS_URS_2021_02/58530170" TargetMode="External" /><Relationship Id="rId20" Type="http://schemas.openxmlformats.org/officeDocument/2006/relationships/hyperlink" Target="https://podminky.urs.cz/item/CS_URS_2021_02/998223011" TargetMode="External" /><Relationship Id="rId2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564760011" TargetMode="External" /><Relationship Id="rId2" Type="http://schemas.openxmlformats.org/officeDocument/2006/relationships/hyperlink" Target="https://podminky.urs.cz/item/CS_URS_2021_02/564760111" TargetMode="External" /><Relationship Id="rId3" Type="http://schemas.openxmlformats.org/officeDocument/2006/relationships/hyperlink" Target="https://podminky.urs.cz/item/CS_URS_2021_02/596212212" TargetMode="External" /><Relationship Id="rId4" Type="http://schemas.openxmlformats.org/officeDocument/2006/relationships/hyperlink" Target="https://podminky.urs.cz/item/CS_URS_2021_02/59245013" TargetMode="External" /><Relationship Id="rId5" Type="http://schemas.openxmlformats.org/officeDocument/2006/relationships/hyperlink" Target="https://podminky.urs.cz/item/CS_URS_2021_02/564760011" TargetMode="External" /><Relationship Id="rId6" Type="http://schemas.openxmlformats.org/officeDocument/2006/relationships/hyperlink" Target="https://podminky.urs.cz/item/CS_URS_2021_02/564760111" TargetMode="External" /><Relationship Id="rId7" Type="http://schemas.openxmlformats.org/officeDocument/2006/relationships/hyperlink" Target="https://podminky.urs.cz/item/CS_URS_2021_02/596412210" TargetMode="External" /><Relationship Id="rId8" Type="http://schemas.openxmlformats.org/officeDocument/2006/relationships/hyperlink" Target="https://podminky.urs.cz/item/CS_URS_2021_02/59246016" TargetMode="External" /><Relationship Id="rId9" Type="http://schemas.openxmlformats.org/officeDocument/2006/relationships/hyperlink" Target="https://podminky.urs.cz/item/CS_URS_2021_02/564851111" TargetMode="External" /><Relationship Id="rId10" Type="http://schemas.openxmlformats.org/officeDocument/2006/relationships/hyperlink" Target="https://podminky.urs.cz/item/CS_URS_2021_02/565155111" TargetMode="External" /><Relationship Id="rId11" Type="http://schemas.openxmlformats.org/officeDocument/2006/relationships/hyperlink" Target="https://podminky.urs.cz/item/CS_URS_2021_02/573231106" TargetMode="External" /><Relationship Id="rId12" Type="http://schemas.openxmlformats.org/officeDocument/2006/relationships/hyperlink" Target="https://podminky.urs.cz/item/CS_URS_2021_02/565125111" TargetMode="External" /><Relationship Id="rId13" Type="http://schemas.openxmlformats.org/officeDocument/2006/relationships/hyperlink" Target="https://podminky.urs.cz/item/CS_URS_2021_02/561121112" TargetMode="External" /><Relationship Id="rId14" Type="http://schemas.openxmlformats.org/officeDocument/2006/relationships/hyperlink" Target="https://podminky.urs.cz/item/CS_URS_2021_02/58343930" TargetMode="External" /><Relationship Id="rId15" Type="http://schemas.openxmlformats.org/officeDocument/2006/relationships/hyperlink" Target="https://podminky.urs.cz/item/CS_URS_2021_02/564760011" TargetMode="External" /><Relationship Id="rId16" Type="http://schemas.openxmlformats.org/officeDocument/2006/relationships/hyperlink" Target="https://podminky.urs.cz/item/CS_URS_2021_02/596412210" TargetMode="External" /><Relationship Id="rId17" Type="http://schemas.openxmlformats.org/officeDocument/2006/relationships/hyperlink" Target="https://podminky.urs.cz/item/CS_URS_2021_02/59246016" TargetMode="External" /><Relationship Id="rId18" Type="http://schemas.openxmlformats.org/officeDocument/2006/relationships/hyperlink" Target="https://podminky.urs.cz/item/CS_URS_2021_02/460891221" TargetMode="External" /><Relationship Id="rId19" Type="http://schemas.openxmlformats.org/officeDocument/2006/relationships/hyperlink" Target="https://podminky.urs.cz/item/CS_URS_2021_02/59217030" TargetMode="External" /><Relationship Id="rId20" Type="http://schemas.openxmlformats.org/officeDocument/2006/relationships/hyperlink" Target="https://podminky.urs.cz/item/CS_URS_2021_02/59217034" TargetMode="External" /><Relationship Id="rId21" Type="http://schemas.openxmlformats.org/officeDocument/2006/relationships/hyperlink" Target="https://podminky.urs.cz/item/CS_URS_2021_02/916231213" TargetMode="External" /><Relationship Id="rId22" Type="http://schemas.openxmlformats.org/officeDocument/2006/relationships/hyperlink" Target="https://podminky.urs.cz/item/CS_URS_2021_02/59217016" TargetMode="External" /><Relationship Id="rId23" Type="http://schemas.openxmlformats.org/officeDocument/2006/relationships/hyperlink" Target="https://podminky.urs.cz/item/CS_URS_2021_02/916991121" TargetMode="External" /><Relationship Id="rId24" Type="http://schemas.openxmlformats.org/officeDocument/2006/relationships/hyperlink" Target="https://podminky.urs.cz/item/CS_URS_2021_02/919732211" TargetMode="External" /><Relationship Id="rId25" Type="http://schemas.openxmlformats.org/officeDocument/2006/relationships/hyperlink" Target="https://podminky.urs.cz/item/CS_URS_2021_02/914111111" TargetMode="External" /><Relationship Id="rId26" Type="http://schemas.openxmlformats.org/officeDocument/2006/relationships/hyperlink" Target="https://podminky.urs.cz/item/CS_URS_2021_02/40445626" TargetMode="External" /><Relationship Id="rId27" Type="http://schemas.openxmlformats.org/officeDocument/2006/relationships/hyperlink" Target="https://podminky.urs.cz/item/CS_URS_2021_02/914511111" TargetMode="External" /><Relationship Id="rId28" Type="http://schemas.openxmlformats.org/officeDocument/2006/relationships/hyperlink" Target="https://podminky.urs.cz/item/CS_URS_2021_02/40445225" TargetMode="External" /><Relationship Id="rId29" Type="http://schemas.openxmlformats.org/officeDocument/2006/relationships/hyperlink" Target="https://podminky.urs.cz/item/CS_URS_2021_02/916131213" TargetMode="External" /><Relationship Id="rId30" Type="http://schemas.openxmlformats.org/officeDocument/2006/relationships/hyperlink" Target="https://podminky.urs.cz/item/CS_URS_2021_02/59217031" TargetMode="External" /><Relationship Id="rId31" Type="http://schemas.openxmlformats.org/officeDocument/2006/relationships/hyperlink" Target="https://podminky.urs.cz/item/CS_URS_2021_02/59217030" TargetMode="External" /><Relationship Id="rId32" Type="http://schemas.openxmlformats.org/officeDocument/2006/relationships/hyperlink" Target="https://podminky.urs.cz/item/CS_URS_2021_02/916231213" TargetMode="External" /><Relationship Id="rId33" Type="http://schemas.openxmlformats.org/officeDocument/2006/relationships/hyperlink" Target="https://podminky.urs.cz/item/CS_URS_2021_02/59217016" TargetMode="External" /><Relationship Id="rId34" Type="http://schemas.openxmlformats.org/officeDocument/2006/relationships/hyperlink" Target="https://podminky.urs.cz/item/CS_URS_2021_02/916991121" TargetMode="External" /><Relationship Id="rId35" Type="http://schemas.openxmlformats.org/officeDocument/2006/relationships/hyperlink" Target="https://podminky.urs.cz/item/CS_URS_2021_02/919732211" TargetMode="External" /><Relationship Id="rId36" Type="http://schemas.openxmlformats.org/officeDocument/2006/relationships/hyperlink" Target="https://podminky.urs.cz/item/CS_URS_2021_02/998225111" TargetMode="External" /><Relationship Id="rId37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151253" TargetMode="External" /><Relationship Id="rId2" Type="http://schemas.openxmlformats.org/officeDocument/2006/relationships/hyperlink" Target="https://podminky.urs.cz/item/CS_URS_2021_02/132151101" TargetMode="External" /><Relationship Id="rId3" Type="http://schemas.openxmlformats.org/officeDocument/2006/relationships/hyperlink" Target="https://podminky.urs.cz/item/CS_URS_2021_02/162751117" TargetMode="External" /><Relationship Id="rId4" Type="http://schemas.openxmlformats.org/officeDocument/2006/relationships/hyperlink" Target="https://podminky.urs.cz/item/CS_URS_2021_02/171201231" TargetMode="External" /><Relationship Id="rId5" Type="http://schemas.openxmlformats.org/officeDocument/2006/relationships/hyperlink" Target="https://podminky.urs.cz/item/CS_URS_2021_02/171152501" TargetMode="External" /><Relationship Id="rId6" Type="http://schemas.openxmlformats.org/officeDocument/2006/relationships/hyperlink" Target="https://podminky.urs.cz/item/CS_URS_2021_02/174151101" TargetMode="External" /><Relationship Id="rId7" Type="http://schemas.openxmlformats.org/officeDocument/2006/relationships/hyperlink" Target="https://podminky.urs.cz/item/CS_URS_2021_02/175151101" TargetMode="External" /><Relationship Id="rId8" Type="http://schemas.openxmlformats.org/officeDocument/2006/relationships/hyperlink" Target="https://podminky.urs.cz/item/CS_URS_2021_02/58344155" TargetMode="External" /><Relationship Id="rId9" Type="http://schemas.openxmlformats.org/officeDocument/2006/relationships/hyperlink" Target="https://podminky.urs.cz/item/CS_URS_2021_02/212572121" TargetMode="External" /><Relationship Id="rId10" Type="http://schemas.openxmlformats.org/officeDocument/2006/relationships/hyperlink" Target="https://podminky.urs.cz/item/CS_URS_2021_02/359901211" TargetMode="External" /><Relationship Id="rId11" Type="http://schemas.openxmlformats.org/officeDocument/2006/relationships/hyperlink" Target="https://podminky.urs.cz/item/CS_URS_2021_02/871310310" TargetMode="External" /><Relationship Id="rId12" Type="http://schemas.openxmlformats.org/officeDocument/2006/relationships/hyperlink" Target="https://podminky.urs.cz/item/CS_URS_2021_02/28611164" TargetMode="External" /><Relationship Id="rId13" Type="http://schemas.openxmlformats.org/officeDocument/2006/relationships/hyperlink" Target="https://podminky.urs.cz/item/CS_URS_2021_02/871360320" TargetMode="External" /><Relationship Id="rId14" Type="http://schemas.openxmlformats.org/officeDocument/2006/relationships/hyperlink" Target="https://podminky.urs.cz/item/CS_URS_2021_02/28617027" TargetMode="External" /><Relationship Id="rId15" Type="http://schemas.openxmlformats.org/officeDocument/2006/relationships/hyperlink" Target="https://podminky.urs.cz/item/CS_URS_2021_02/877310310" TargetMode="External" /><Relationship Id="rId16" Type="http://schemas.openxmlformats.org/officeDocument/2006/relationships/hyperlink" Target="https://podminky.urs.cz/item/CS_URS_2021_02/28611361" TargetMode="External" /><Relationship Id="rId17" Type="http://schemas.openxmlformats.org/officeDocument/2006/relationships/hyperlink" Target="https://podminky.urs.cz/item/CS_URS_2021_02/877360320" TargetMode="External" /><Relationship Id="rId18" Type="http://schemas.openxmlformats.org/officeDocument/2006/relationships/hyperlink" Target="https://podminky.urs.cz/item/CS_URS_2021_02/28612224" TargetMode="External" /><Relationship Id="rId19" Type="http://schemas.openxmlformats.org/officeDocument/2006/relationships/hyperlink" Target="https://podminky.urs.cz/item/CS_URS_2021_02/892362121" TargetMode="External" /><Relationship Id="rId20" Type="http://schemas.openxmlformats.org/officeDocument/2006/relationships/hyperlink" Target="https://podminky.urs.cz/item/CS_URS_2021_02/894411121" TargetMode="External" /><Relationship Id="rId21" Type="http://schemas.openxmlformats.org/officeDocument/2006/relationships/hyperlink" Target="https://podminky.urs.cz/item/CS_URS_2021_02/59224337" TargetMode="External" /><Relationship Id="rId22" Type="http://schemas.openxmlformats.org/officeDocument/2006/relationships/hyperlink" Target="https://podminky.urs.cz/item/CS_URS_2021_02/59224068" TargetMode="External" /><Relationship Id="rId23" Type="http://schemas.openxmlformats.org/officeDocument/2006/relationships/hyperlink" Target="https://podminky.urs.cz/item/CS_URS_2021_02/59224056" TargetMode="External" /><Relationship Id="rId24" Type="http://schemas.openxmlformats.org/officeDocument/2006/relationships/hyperlink" Target="https://podminky.urs.cz/item/CS_URS_2021_02/59224185" TargetMode="External" /><Relationship Id="rId25" Type="http://schemas.openxmlformats.org/officeDocument/2006/relationships/hyperlink" Target="https://podminky.urs.cz/item/CS_URS_2021_02/59224187" TargetMode="External" /><Relationship Id="rId26" Type="http://schemas.openxmlformats.org/officeDocument/2006/relationships/hyperlink" Target="https://podminky.urs.cz/item/CS_URS_2021_02/59224348" TargetMode="External" /><Relationship Id="rId27" Type="http://schemas.openxmlformats.org/officeDocument/2006/relationships/hyperlink" Target="https://podminky.urs.cz/item/CS_URS_2021_02/894812329" TargetMode="External" /><Relationship Id="rId28" Type="http://schemas.openxmlformats.org/officeDocument/2006/relationships/hyperlink" Target="https://podminky.urs.cz/item/CS_URS_2021_02/894812331" TargetMode="External" /><Relationship Id="rId29" Type="http://schemas.openxmlformats.org/officeDocument/2006/relationships/hyperlink" Target="https://podminky.urs.cz/item/CS_URS_2021_02/894812356" TargetMode="External" /><Relationship Id="rId30" Type="http://schemas.openxmlformats.org/officeDocument/2006/relationships/hyperlink" Target="https://podminky.urs.cz/item/CS_URS_2021_02/28655315" TargetMode="External" /><Relationship Id="rId31" Type="http://schemas.openxmlformats.org/officeDocument/2006/relationships/hyperlink" Target="https://podminky.urs.cz/item/CS_URS_2021_02/899104112" TargetMode="External" /><Relationship Id="rId32" Type="http://schemas.openxmlformats.org/officeDocument/2006/relationships/hyperlink" Target="https://podminky.urs.cz/item/CS_URS_2021_02/55241402" TargetMode="External" /><Relationship Id="rId33" Type="http://schemas.openxmlformats.org/officeDocument/2006/relationships/hyperlink" Target="https://podminky.urs.cz/item/CS_URS_2021_02/899722113" TargetMode="External" /><Relationship Id="rId34" Type="http://schemas.openxmlformats.org/officeDocument/2006/relationships/hyperlink" Target="https://podminky.urs.cz/item/CS_URS_2021_02/998276101" TargetMode="External" /><Relationship Id="rId35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151101" TargetMode="External" /><Relationship Id="rId2" Type="http://schemas.openxmlformats.org/officeDocument/2006/relationships/hyperlink" Target="https://podminky.urs.cz/item/CS_URS_2021_02/132151253" TargetMode="External" /><Relationship Id="rId3" Type="http://schemas.openxmlformats.org/officeDocument/2006/relationships/hyperlink" Target="https://podminky.urs.cz/item/CS_URS_2021_02/162751117" TargetMode="External" /><Relationship Id="rId4" Type="http://schemas.openxmlformats.org/officeDocument/2006/relationships/hyperlink" Target="https://podminky.urs.cz/item/CS_URS_2021_02/171201231" TargetMode="External" /><Relationship Id="rId5" Type="http://schemas.openxmlformats.org/officeDocument/2006/relationships/hyperlink" Target="https://podminky.urs.cz/item/CS_URS_2021_02/171152501" TargetMode="External" /><Relationship Id="rId6" Type="http://schemas.openxmlformats.org/officeDocument/2006/relationships/hyperlink" Target="https://podminky.urs.cz/item/CS_URS_2021_02/174151101" TargetMode="External" /><Relationship Id="rId7" Type="http://schemas.openxmlformats.org/officeDocument/2006/relationships/hyperlink" Target="https://podminky.urs.cz/item/CS_URS_2021_02/175151101" TargetMode="External" /><Relationship Id="rId8" Type="http://schemas.openxmlformats.org/officeDocument/2006/relationships/hyperlink" Target="https://podminky.urs.cz/item/CS_URS_2021_02/58344155" TargetMode="External" /><Relationship Id="rId9" Type="http://schemas.openxmlformats.org/officeDocument/2006/relationships/hyperlink" Target="https://podminky.urs.cz/item/CS_URS_2021_02/212572121" TargetMode="External" /><Relationship Id="rId10" Type="http://schemas.openxmlformats.org/officeDocument/2006/relationships/hyperlink" Target="https://podminky.urs.cz/item/CS_URS_2021_02/359901211" TargetMode="External" /><Relationship Id="rId11" Type="http://schemas.openxmlformats.org/officeDocument/2006/relationships/hyperlink" Target="https://podminky.urs.cz/item/CS_URS_2021_02/822392111" TargetMode="External" /><Relationship Id="rId12" Type="http://schemas.openxmlformats.org/officeDocument/2006/relationships/hyperlink" Target="https://podminky.urs.cz/item/CS_URS_2021_02/59222022" TargetMode="External" /><Relationship Id="rId13" Type="http://schemas.openxmlformats.org/officeDocument/2006/relationships/hyperlink" Target="https://podminky.urs.cz/item/CS_URS_2021_02/871310310" TargetMode="External" /><Relationship Id="rId14" Type="http://schemas.openxmlformats.org/officeDocument/2006/relationships/hyperlink" Target="https://podminky.urs.cz/item/CS_URS_2021_02/28611164" TargetMode="External" /><Relationship Id="rId15" Type="http://schemas.openxmlformats.org/officeDocument/2006/relationships/hyperlink" Target="https://podminky.urs.cz/item/CS_URS_2021_02/877310310" TargetMode="External" /><Relationship Id="rId16" Type="http://schemas.openxmlformats.org/officeDocument/2006/relationships/hyperlink" Target="https://podminky.urs.cz/item/CS_URS_2021_02/28611894" TargetMode="External" /><Relationship Id="rId17" Type="http://schemas.openxmlformats.org/officeDocument/2006/relationships/hyperlink" Target="https://podminky.urs.cz/item/CS_URS_2021_02/871360320" TargetMode="External" /><Relationship Id="rId18" Type="http://schemas.openxmlformats.org/officeDocument/2006/relationships/hyperlink" Target="https://podminky.urs.cz/item/CS_URS_2021_02/28617027" TargetMode="External" /><Relationship Id="rId19" Type="http://schemas.openxmlformats.org/officeDocument/2006/relationships/hyperlink" Target="https://podminky.urs.cz/item/CS_URS_2021_02/877360320" TargetMode="External" /><Relationship Id="rId20" Type="http://schemas.openxmlformats.org/officeDocument/2006/relationships/hyperlink" Target="https://podminky.urs.cz/item/CS_URS_2021_02/28612224" TargetMode="External" /><Relationship Id="rId21" Type="http://schemas.openxmlformats.org/officeDocument/2006/relationships/hyperlink" Target="https://podminky.urs.cz/item/CS_URS_2021_02/892362121" TargetMode="External" /><Relationship Id="rId22" Type="http://schemas.openxmlformats.org/officeDocument/2006/relationships/hyperlink" Target="https://podminky.urs.cz/item/CS_URS_2021_02/894411121" TargetMode="External" /><Relationship Id="rId23" Type="http://schemas.openxmlformats.org/officeDocument/2006/relationships/hyperlink" Target="https://podminky.urs.cz/item/CS_URS_2021_02/59224029" TargetMode="External" /><Relationship Id="rId24" Type="http://schemas.openxmlformats.org/officeDocument/2006/relationships/hyperlink" Target="https://podminky.urs.cz/item/CS_URS_2021_02/59224337" TargetMode="External" /><Relationship Id="rId25" Type="http://schemas.openxmlformats.org/officeDocument/2006/relationships/hyperlink" Target="https://podminky.urs.cz/item/CS_URS_2021_02/59224075" TargetMode="External" /><Relationship Id="rId26" Type="http://schemas.openxmlformats.org/officeDocument/2006/relationships/hyperlink" Target="https://podminky.urs.cz/item/CS_URS_2021_02/59224056" TargetMode="External" /><Relationship Id="rId27" Type="http://schemas.openxmlformats.org/officeDocument/2006/relationships/hyperlink" Target="https://podminky.urs.cz/item/CS_URS_2021_02/59224176" TargetMode="External" /><Relationship Id="rId28" Type="http://schemas.openxmlformats.org/officeDocument/2006/relationships/hyperlink" Target="https://podminky.urs.cz/item/CS_URS_2021_02/59224185" TargetMode="External" /><Relationship Id="rId29" Type="http://schemas.openxmlformats.org/officeDocument/2006/relationships/hyperlink" Target="https://podminky.urs.cz/item/CS_URS_2021_02/59224348" TargetMode="External" /><Relationship Id="rId30" Type="http://schemas.openxmlformats.org/officeDocument/2006/relationships/hyperlink" Target="https://podminky.urs.cz/item/CS_URS_2021_02/895941311" TargetMode="External" /><Relationship Id="rId31" Type="http://schemas.openxmlformats.org/officeDocument/2006/relationships/hyperlink" Target="https://podminky.urs.cz/item/CS_URS_2021_02/59223852" TargetMode="External" /><Relationship Id="rId32" Type="http://schemas.openxmlformats.org/officeDocument/2006/relationships/hyperlink" Target="https://podminky.urs.cz/item/CS_URS_2021_02/59223862" TargetMode="External" /><Relationship Id="rId33" Type="http://schemas.openxmlformats.org/officeDocument/2006/relationships/hyperlink" Target="https://podminky.urs.cz/item/CS_URS_2021_02/59223857" TargetMode="External" /><Relationship Id="rId34" Type="http://schemas.openxmlformats.org/officeDocument/2006/relationships/hyperlink" Target="https://podminky.urs.cz/item/CS_URS_2021_02/59223864" TargetMode="External" /><Relationship Id="rId35" Type="http://schemas.openxmlformats.org/officeDocument/2006/relationships/hyperlink" Target="https://podminky.urs.cz/item/CS_URS_2021_02/59223871" TargetMode="External" /><Relationship Id="rId36" Type="http://schemas.openxmlformats.org/officeDocument/2006/relationships/hyperlink" Target="https://podminky.urs.cz/item/CS_URS_2021_02/899104112" TargetMode="External" /><Relationship Id="rId37" Type="http://schemas.openxmlformats.org/officeDocument/2006/relationships/hyperlink" Target="https://podminky.urs.cz/item/CS_URS_2021_02/55241406" TargetMode="External" /><Relationship Id="rId38" Type="http://schemas.openxmlformats.org/officeDocument/2006/relationships/hyperlink" Target="https://podminky.urs.cz/item/CS_URS_2021_02/899722113" TargetMode="External" /><Relationship Id="rId39" Type="http://schemas.openxmlformats.org/officeDocument/2006/relationships/hyperlink" Target="https://podminky.urs.cz/item/CS_URS_2021_02/597161111" TargetMode="External" /><Relationship Id="rId40" Type="http://schemas.openxmlformats.org/officeDocument/2006/relationships/hyperlink" Target="https://podminky.urs.cz/item/CS_URS_2021_02/597069111" TargetMode="External" /><Relationship Id="rId41" Type="http://schemas.openxmlformats.org/officeDocument/2006/relationships/hyperlink" Target="https://podminky.urs.cz/item/CS_URS_2021_02/822392111" TargetMode="External" /><Relationship Id="rId42" Type="http://schemas.openxmlformats.org/officeDocument/2006/relationships/hyperlink" Target="https://podminky.urs.cz/item/CS_URS_2021_02/59222022" TargetMode="External" /><Relationship Id="rId43" Type="http://schemas.openxmlformats.org/officeDocument/2006/relationships/hyperlink" Target="https://podminky.urs.cz/item/CS_URS_2021_02/977212111" TargetMode="External" /><Relationship Id="rId44" Type="http://schemas.openxmlformats.org/officeDocument/2006/relationships/hyperlink" Target="https://podminky.urs.cz/item/CS_URS_2021_02/998276101" TargetMode="External" /><Relationship Id="rId45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230120044" TargetMode="External" /><Relationship Id="rId2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32151101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7120123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274313611" TargetMode="External" /><Relationship Id="rId6" Type="http://schemas.openxmlformats.org/officeDocument/2006/relationships/hyperlink" Target="https://podminky.urs.cz/item/CS_URS_2021_02/381124111" TargetMode="External" /><Relationship Id="rId7" Type="http://schemas.openxmlformats.org/officeDocument/2006/relationships/hyperlink" Target="https://podminky.urs.cz/item/CS_URS_2021_02/622131121" TargetMode="External" /><Relationship Id="rId8" Type="http://schemas.openxmlformats.org/officeDocument/2006/relationships/hyperlink" Target="https://podminky.urs.cz/item/CS_URS_2021_02/622142001" TargetMode="External" /><Relationship Id="rId9" Type="http://schemas.openxmlformats.org/officeDocument/2006/relationships/hyperlink" Target="https://podminky.urs.cz/item/CS_URS_2021_02/622521022" TargetMode="External" /><Relationship Id="rId10" Type="http://schemas.openxmlformats.org/officeDocument/2006/relationships/hyperlink" Target="https://podminky.urs.cz/item/CS_URS_2021_02/629991011" TargetMode="External" /><Relationship Id="rId11" Type="http://schemas.openxmlformats.org/officeDocument/2006/relationships/hyperlink" Target="https://podminky.urs.cz/item/CS_URS_2021_02/998014011" TargetMode="External" /><Relationship Id="rId12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11151111" TargetMode="External" /><Relationship Id="rId2" Type="http://schemas.openxmlformats.org/officeDocument/2006/relationships/hyperlink" Target="https://podminky.urs.cz/item/CS_URS_2021_02/162706111" TargetMode="External" /><Relationship Id="rId3" Type="http://schemas.openxmlformats.org/officeDocument/2006/relationships/hyperlink" Target="https://podminky.urs.cz/item/CS_URS_2021_02/167103101" TargetMode="External" /><Relationship Id="rId4" Type="http://schemas.openxmlformats.org/officeDocument/2006/relationships/hyperlink" Target="https://podminky.urs.cz/item/CS_URS_2021_02/180405114" TargetMode="External" /><Relationship Id="rId5" Type="http://schemas.openxmlformats.org/officeDocument/2006/relationships/hyperlink" Target="https://podminky.urs.cz/item/CS_URS_2021_02/00572410" TargetMode="External" /><Relationship Id="rId6" Type="http://schemas.openxmlformats.org/officeDocument/2006/relationships/hyperlink" Target="https://podminky.urs.cz/item/CS_URS_2021_02/181006113" TargetMode="External" /><Relationship Id="rId7" Type="http://schemas.openxmlformats.org/officeDocument/2006/relationships/hyperlink" Target="https://podminky.urs.cz/item/CS_URS_2021_02/181114711" TargetMode="External" /><Relationship Id="rId8" Type="http://schemas.openxmlformats.org/officeDocument/2006/relationships/hyperlink" Target="https://podminky.urs.cz/item/CS_URS_2021_02/181351103" TargetMode="External" /><Relationship Id="rId9" Type="http://schemas.openxmlformats.org/officeDocument/2006/relationships/hyperlink" Target="https://podminky.urs.cz/item/CS_URS_2021_02/181411141" TargetMode="External" /><Relationship Id="rId10" Type="http://schemas.openxmlformats.org/officeDocument/2006/relationships/hyperlink" Target="https://podminky.urs.cz/item/CS_URS_2021_02/00572420" TargetMode="External" /><Relationship Id="rId11" Type="http://schemas.openxmlformats.org/officeDocument/2006/relationships/hyperlink" Target="https://podminky.urs.cz/item/CS_URS_2021_02/183101314" TargetMode="External" /><Relationship Id="rId12" Type="http://schemas.openxmlformats.org/officeDocument/2006/relationships/hyperlink" Target="https://podminky.urs.cz/item/CS_URS_2021_02/10321100" TargetMode="External" /><Relationship Id="rId13" Type="http://schemas.openxmlformats.org/officeDocument/2006/relationships/hyperlink" Target="https://podminky.urs.cz/item/CS_URS_2021_02/184102115" TargetMode="External" /><Relationship Id="rId14" Type="http://schemas.openxmlformats.org/officeDocument/2006/relationships/hyperlink" Target="https://podminky.urs.cz/item/CS_URS_2021_02/184215133" TargetMode="External" /><Relationship Id="rId15" Type="http://schemas.openxmlformats.org/officeDocument/2006/relationships/hyperlink" Target="https://podminky.urs.cz/item/CS_URS_2021_02/60591257" TargetMode="External" /><Relationship Id="rId16" Type="http://schemas.openxmlformats.org/officeDocument/2006/relationships/hyperlink" Target="https://podminky.urs.cz/item/CS_URS_2021_02/184501121" TargetMode="External" /><Relationship Id="rId17" Type="http://schemas.openxmlformats.org/officeDocument/2006/relationships/hyperlink" Target="https://podminky.urs.cz/item/CS_URS_2021_02/184802111" TargetMode="External" /><Relationship Id="rId18" Type="http://schemas.openxmlformats.org/officeDocument/2006/relationships/hyperlink" Target="https://podminky.urs.cz/item/CS_URS_2021_02/185803211" TargetMode="External" /><Relationship Id="rId19" Type="http://schemas.openxmlformats.org/officeDocument/2006/relationships/hyperlink" Target="https://podminky.urs.cz/item/CS_URS_2021_02/185804312" TargetMode="External" /><Relationship Id="rId20" Type="http://schemas.openxmlformats.org/officeDocument/2006/relationships/hyperlink" Target="https://podminky.urs.cz/item/CS_URS_2021_02/597069111" TargetMode="External" /><Relationship Id="rId21" Type="http://schemas.openxmlformats.org/officeDocument/2006/relationships/hyperlink" Target="https://podminky.urs.cz/item/CS_URS_2021_02/597161111" TargetMode="External" /><Relationship Id="rId22" Type="http://schemas.openxmlformats.org/officeDocument/2006/relationships/hyperlink" Target="https://podminky.urs.cz/item/CS_URS_2021_02/998231311" TargetMode="External" /><Relationship Id="rId23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="1" customFormat="1" ht="29.28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32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34</v>
      </c>
      <c r="AL11" s="21"/>
      <c r="AM11" s="21"/>
      <c r="AN11" s="26" t="s">
        <v>35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37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4" t="s">
        <v>37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34</v>
      </c>
      <c r="AL14" s="21"/>
      <c r="AM14" s="21"/>
      <c r="AN14" s="34" t="s">
        <v>37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39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40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34</v>
      </c>
      <c r="AL17" s="21"/>
      <c r="AM17" s="21"/>
      <c r="AN17" s="26" t="s">
        <v>41</v>
      </c>
      <c r="AO17" s="21"/>
      <c r="AP17" s="21"/>
      <c r="AQ17" s="21"/>
      <c r="AR17" s="19"/>
      <c r="BE17" s="30"/>
      <c r="BS17" s="16" t="s">
        <v>42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43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44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45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34</v>
      </c>
      <c r="AL20" s="21"/>
      <c r="AM20" s="21"/>
      <c r="AN20" s="26" t="s">
        <v>44</v>
      </c>
      <c r="AO20" s="21"/>
      <c r="AP20" s="21"/>
      <c r="AQ20" s="21"/>
      <c r="AR20" s="19"/>
      <c r="BE20" s="30"/>
      <c r="BS20" s="16" t="s">
        <v>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46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47.25" customHeight="1">
      <c r="B23" s="20"/>
      <c r="C23" s="21"/>
      <c r="D23" s="21"/>
      <c r="E23" s="36" t="s">
        <v>47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="2" customFormat="1" ht="25.92" customHeight="1">
      <c r="A26" s="38"/>
      <c r="B26" s="39"/>
      <c r="C26" s="40"/>
      <c r="D26" s="41" t="s">
        <v>48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0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0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50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51</v>
      </c>
      <c r="AL28" s="45"/>
      <c r="AM28" s="45"/>
      <c r="AN28" s="45"/>
      <c r="AO28" s="45"/>
      <c r="AP28" s="40"/>
      <c r="AQ28" s="40"/>
      <c r="AR28" s="44"/>
      <c r="BE28" s="30"/>
    </row>
    <row r="29" s="3" customFormat="1" ht="14.4" customHeight="1">
      <c r="A29" s="3"/>
      <c r="B29" s="46"/>
      <c r="C29" s="47"/>
      <c r="D29" s="31" t="s">
        <v>52</v>
      </c>
      <c r="E29" s="47"/>
      <c r="F29" s="31" t="s">
        <v>53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1" t="s">
        <v>54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1" t="s">
        <v>55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1" t="s">
        <v>56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1" t="s">
        <v>57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58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59</v>
      </c>
      <c r="U35" s="54"/>
      <c r="V35" s="54"/>
      <c r="W35" s="54"/>
      <c r="X35" s="56" t="s">
        <v>60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2" t="s">
        <v>61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21-20-027A1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Vodokrty - obytná zóna Z78 dodatek č.1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1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k. ú. Vodokrty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1" t="s">
        <v>24</v>
      </c>
      <c r="AJ47" s="40"/>
      <c r="AK47" s="40"/>
      <c r="AL47" s="40"/>
      <c r="AM47" s="72" t="str">
        <f>IF(AN8= "","",AN8)</f>
        <v>5. 8. 2021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1" t="s">
        <v>30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Obec Řenče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1" t="s">
        <v>38</v>
      </c>
      <c r="AJ49" s="40"/>
      <c r="AK49" s="40"/>
      <c r="AL49" s="40"/>
      <c r="AM49" s="73" t="str">
        <f>IF(E17="","",E17)</f>
        <v>AREA group s.r.o.</v>
      </c>
      <c r="AN49" s="64"/>
      <c r="AO49" s="64"/>
      <c r="AP49" s="64"/>
      <c r="AQ49" s="40"/>
      <c r="AR49" s="44"/>
      <c r="AS49" s="74" t="s">
        <v>62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1" t="s">
        <v>36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1" t="s">
        <v>43</v>
      </c>
      <c r="AJ50" s="40"/>
      <c r="AK50" s="40"/>
      <c r="AL50" s="40"/>
      <c r="AM50" s="73" t="str">
        <f>IF(E20="","",E20)</f>
        <v>Ing. Lada Franková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63</v>
      </c>
      <c r="D52" s="87"/>
      <c r="E52" s="87"/>
      <c r="F52" s="87"/>
      <c r="G52" s="87"/>
      <c r="H52" s="88"/>
      <c r="I52" s="89" t="s">
        <v>64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65</v>
      </c>
      <c r="AH52" s="87"/>
      <c r="AI52" s="87"/>
      <c r="AJ52" s="87"/>
      <c r="AK52" s="87"/>
      <c r="AL52" s="87"/>
      <c r="AM52" s="87"/>
      <c r="AN52" s="89" t="s">
        <v>66</v>
      </c>
      <c r="AO52" s="87"/>
      <c r="AP52" s="87"/>
      <c r="AQ52" s="91" t="s">
        <v>67</v>
      </c>
      <c r="AR52" s="44"/>
      <c r="AS52" s="92" t="s">
        <v>68</v>
      </c>
      <c r="AT52" s="93" t="s">
        <v>69</v>
      </c>
      <c r="AU52" s="93" t="s">
        <v>70</v>
      </c>
      <c r="AV52" s="93" t="s">
        <v>71</v>
      </c>
      <c r="AW52" s="93" t="s">
        <v>72</v>
      </c>
      <c r="AX52" s="93" t="s">
        <v>73</v>
      </c>
      <c r="AY52" s="93" t="s">
        <v>74</v>
      </c>
      <c r="AZ52" s="93" t="s">
        <v>75</v>
      </c>
      <c r="BA52" s="93" t="s">
        <v>76</v>
      </c>
      <c r="BB52" s="93" t="s">
        <v>77</v>
      </c>
      <c r="BC52" s="93" t="s">
        <v>78</v>
      </c>
      <c r="BD52" s="94" t="s">
        <v>79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80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ROUND(SUM(AG55:AG63),2)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44</v>
      </c>
      <c r="AR54" s="104"/>
      <c r="AS54" s="105">
        <f>ROUND(SUM(AS55:AS63),2)</f>
        <v>0</v>
      </c>
      <c r="AT54" s="106">
        <f>ROUND(SUM(AV54:AW54),2)</f>
        <v>0</v>
      </c>
      <c r="AU54" s="107">
        <f>ROUND(SUM(AU55:AU63),5)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ROUND(SUM(AZ55:AZ63),2)</f>
        <v>0</v>
      </c>
      <c r="BA54" s="106">
        <f>ROUND(SUM(BA55:BA63),2)</f>
        <v>0</v>
      </c>
      <c r="BB54" s="106">
        <f>ROUND(SUM(BB55:BB63),2)</f>
        <v>0</v>
      </c>
      <c r="BC54" s="106">
        <f>ROUND(SUM(BC55:BC63),2)</f>
        <v>0</v>
      </c>
      <c r="BD54" s="108">
        <f>ROUND(SUM(BD55:BD63),2)</f>
        <v>0</v>
      </c>
      <c r="BE54" s="6"/>
      <c r="BS54" s="109" t="s">
        <v>81</v>
      </c>
      <c r="BT54" s="109" t="s">
        <v>82</v>
      </c>
      <c r="BU54" s="110" t="s">
        <v>83</v>
      </c>
      <c r="BV54" s="109" t="s">
        <v>84</v>
      </c>
      <c r="BW54" s="109" t="s">
        <v>5</v>
      </c>
      <c r="BX54" s="109" t="s">
        <v>85</v>
      </c>
      <c r="CL54" s="109" t="s">
        <v>19</v>
      </c>
    </row>
    <row r="55" s="7" customFormat="1" ht="16.5" customHeight="1">
      <c r="A55" s="111" t="s">
        <v>86</v>
      </c>
      <c r="B55" s="112"/>
      <c r="C55" s="113"/>
      <c r="D55" s="114" t="s">
        <v>87</v>
      </c>
      <c r="E55" s="114"/>
      <c r="F55" s="114"/>
      <c r="G55" s="114"/>
      <c r="H55" s="114"/>
      <c r="I55" s="115"/>
      <c r="J55" s="114" t="s">
        <v>88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'000 - SO 000 Příprava sta...'!J30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89</v>
      </c>
      <c r="AR55" s="118"/>
      <c r="AS55" s="119">
        <v>0</v>
      </c>
      <c r="AT55" s="120">
        <f>ROUND(SUM(AV55:AW55),2)</f>
        <v>0</v>
      </c>
      <c r="AU55" s="121">
        <f>'000 - SO 000 Příprava sta...'!P84</f>
        <v>0</v>
      </c>
      <c r="AV55" s="120">
        <f>'000 - SO 000 Příprava sta...'!J33</f>
        <v>0</v>
      </c>
      <c r="AW55" s="120">
        <f>'000 - SO 000 Příprava sta...'!J34</f>
        <v>0</v>
      </c>
      <c r="AX55" s="120">
        <f>'000 - SO 000 Příprava sta...'!J35</f>
        <v>0</v>
      </c>
      <c r="AY55" s="120">
        <f>'000 - SO 000 Příprava sta...'!J36</f>
        <v>0</v>
      </c>
      <c r="AZ55" s="120">
        <f>'000 - SO 000 Příprava sta...'!F33</f>
        <v>0</v>
      </c>
      <c r="BA55" s="120">
        <f>'000 - SO 000 Příprava sta...'!F34</f>
        <v>0</v>
      </c>
      <c r="BB55" s="120">
        <f>'000 - SO 000 Příprava sta...'!F35</f>
        <v>0</v>
      </c>
      <c r="BC55" s="120">
        <f>'000 - SO 000 Příprava sta...'!F36</f>
        <v>0</v>
      </c>
      <c r="BD55" s="122">
        <f>'000 - SO 000 Příprava sta...'!F37</f>
        <v>0</v>
      </c>
      <c r="BE55" s="7"/>
      <c r="BT55" s="123" t="s">
        <v>90</v>
      </c>
      <c r="BV55" s="123" t="s">
        <v>84</v>
      </c>
      <c r="BW55" s="123" t="s">
        <v>91</v>
      </c>
      <c r="BX55" s="123" t="s">
        <v>5</v>
      </c>
      <c r="CL55" s="123" t="s">
        <v>44</v>
      </c>
      <c r="CM55" s="123" t="s">
        <v>92</v>
      </c>
    </row>
    <row r="56" s="7" customFormat="1" ht="24.75" customHeight="1">
      <c r="A56" s="111" t="s">
        <v>86</v>
      </c>
      <c r="B56" s="112"/>
      <c r="C56" s="113"/>
      <c r="D56" s="114" t="s">
        <v>93</v>
      </c>
      <c r="E56" s="114"/>
      <c r="F56" s="114"/>
      <c r="G56" s="114"/>
      <c r="H56" s="114"/>
      <c r="I56" s="115"/>
      <c r="J56" s="114" t="s">
        <v>94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'100 - SO 100 Úprava MK a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89</v>
      </c>
      <c r="AR56" s="118"/>
      <c r="AS56" s="119">
        <v>0</v>
      </c>
      <c r="AT56" s="120">
        <f>ROUND(SUM(AV56:AW56),2)</f>
        <v>0</v>
      </c>
      <c r="AU56" s="121">
        <f>'100 - SO 100 Úprava MK a ...'!P85</f>
        <v>0</v>
      </c>
      <c r="AV56" s="120">
        <f>'100 - SO 100 Úprava MK a ...'!J33</f>
        <v>0</v>
      </c>
      <c r="AW56" s="120">
        <f>'100 - SO 100 Úprava MK a ...'!J34</f>
        <v>0</v>
      </c>
      <c r="AX56" s="120">
        <f>'100 - SO 100 Úprava MK a ...'!J35</f>
        <v>0</v>
      </c>
      <c r="AY56" s="120">
        <f>'100 - SO 100 Úprava MK a ...'!J36</f>
        <v>0</v>
      </c>
      <c r="AZ56" s="120">
        <f>'100 - SO 100 Úprava MK a ...'!F33</f>
        <v>0</v>
      </c>
      <c r="BA56" s="120">
        <f>'100 - SO 100 Úprava MK a ...'!F34</f>
        <v>0</v>
      </c>
      <c r="BB56" s="120">
        <f>'100 - SO 100 Úprava MK a ...'!F35</f>
        <v>0</v>
      </c>
      <c r="BC56" s="120">
        <f>'100 - SO 100 Úprava MK a ...'!F36</f>
        <v>0</v>
      </c>
      <c r="BD56" s="122">
        <f>'100 - SO 100 Úprava MK a ...'!F37</f>
        <v>0</v>
      </c>
      <c r="BE56" s="7"/>
      <c r="BT56" s="123" t="s">
        <v>90</v>
      </c>
      <c r="BV56" s="123" t="s">
        <v>84</v>
      </c>
      <c r="BW56" s="123" t="s">
        <v>95</v>
      </c>
      <c r="BX56" s="123" t="s">
        <v>5</v>
      </c>
      <c r="CL56" s="123" t="s">
        <v>44</v>
      </c>
      <c r="CM56" s="123" t="s">
        <v>92</v>
      </c>
    </row>
    <row r="57" s="7" customFormat="1" ht="16.5" customHeight="1">
      <c r="A57" s="111" t="s">
        <v>86</v>
      </c>
      <c r="B57" s="112"/>
      <c r="C57" s="113"/>
      <c r="D57" s="114" t="s">
        <v>96</v>
      </c>
      <c r="E57" s="114"/>
      <c r="F57" s="114"/>
      <c r="G57" s="114"/>
      <c r="H57" s="114"/>
      <c r="I57" s="115"/>
      <c r="J57" s="114" t="s">
        <v>97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'300 - SO 300 Splašková ka...'!J30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89</v>
      </c>
      <c r="AR57" s="118"/>
      <c r="AS57" s="119">
        <v>0</v>
      </c>
      <c r="AT57" s="120">
        <f>ROUND(SUM(AV57:AW57),2)</f>
        <v>0</v>
      </c>
      <c r="AU57" s="121">
        <f>'300 - SO 300 Splašková ka...'!P85</f>
        <v>0</v>
      </c>
      <c r="AV57" s="120">
        <f>'300 - SO 300 Splašková ka...'!J33</f>
        <v>0</v>
      </c>
      <c r="AW57" s="120">
        <f>'300 - SO 300 Splašková ka...'!J34</f>
        <v>0</v>
      </c>
      <c r="AX57" s="120">
        <f>'300 - SO 300 Splašková ka...'!J35</f>
        <v>0</v>
      </c>
      <c r="AY57" s="120">
        <f>'300 - SO 300 Splašková ka...'!J36</f>
        <v>0</v>
      </c>
      <c r="AZ57" s="120">
        <f>'300 - SO 300 Splašková ka...'!F33</f>
        <v>0</v>
      </c>
      <c r="BA57" s="120">
        <f>'300 - SO 300 Splašková ka...'!F34</f>
        <v>0</v>
      </c>
      <c r="BB57" s="120">
        <f>'300 - SO 300 Splašková ka...'!F35</f>
        <v>0</v>
      </c>
      <c r="BC57" s="120">
        <f>'300 - SO 300 Splašková ka...'!F36</f>
        <v>0</v>
      </c>
      <c r="BD57" s="122">
        <f>'300 - SO 300 Splašková ka...'!F37</f>
        <v>0</v>
      </c>
      <c r="BE57" s="7"/>
      <c r="BT57" s="123" t="s">
        <v>90</v>
      </c>
      <c r="BV57" s="123" t="s">
        <v>84</v>
      </c>
      <c r="BW57" s="123" t="s">
        <v>98</v>
      </c>
      <c r="BX57" s="123" t="s">
        <v>5</v>
      </c>
      <c r="CL57" s="123" t="s">
        <v>44</v>
      </c>
      <c r="CM57" s="123" t="s">
        <v>92</v>
      </c>
    </row>
    <row r="58" s="7" customFormat="1" ht="16.5" customHeight="1">
      <c r="A58" s="111" t="s">
        <v>86</v>
      </c>
      <c r="B58" s="112"/>
      <c r="C58" s="113"/>
      <c r="D58" s="114" t="s">
        <v>99</v>
      </c>
      <c r="E58" s="114"/>
      <c r="F58" s="114"/>
      <c r="G58" s="114"/>
      <c r="H58" s="114"/>
      <c r="I58" s="115"/>
      <c r="J58" s="114" t="s">
        <v>100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'301 - SO 301 Dešťová kana...'!J30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89</v>
      </c>
      <c r="AR58" s="118"/>
      <c r="AS58" s="119">
        <v>0</v>
      </c>
      <c r="AT58" s="120">
        <f>ROUND(SUM(AV58:AW58),2)</f>
        <v>0</v>
      </c>
      <c r="AU58" s="121">
        <f>'301 - SO 301 Dešťová kana...'!P86</f>
        <v>0</v>
      </c>
      <c r="AV58" s="120">
        <f>'301 - SO 301 Dešťová kana...'!J33</f>
        <v>0</v>
      </c>
      <c r="AW58" s="120">
        <f>'301 - SO 301 Dešťová kana...'!J34</f>
        <v>0</v>
      </c>
      <c r="AX58" s="120">
        <f>'301 - SO 301 Dešťová kana...'!J35</f>
        <v>0</v>
      </c>
      <c r="AY58" s="120">
        <f>'301 - SO 301 Dešťová kana...'!J36</f>
        <v>0</v>
      </c>
      <c r="AZ58" s="120">
        <f>'301 - SO 301 Dešťová kana...'!F33</f>
        <v>0</v>
      </c>
      <c r="BA58" s="120">
        <f>'301 - SO 301 Dešťová kana...'!F34</f>
        <v>0</v>
      </c>
      <c r="BB58" s="120">
        <f>'301 - SO 301 Dešťová kana...'!F35</f>
        <v>0</v>
      </c>
      <c r="BC58" s="120">
        <f>'301 - SO 301 Dešťová kana...'!F36</f>
        <v>0</v>
      </c>
      <c r="BD58" s="122">
        <f>'301 - SO 301 Dešťová kana...'!F37</f>
        <v>0</v>
      </c>
      <c r="BE58" s="7"/>
      <c r="BT58" s="123" t="s">
        <v>90</v>
      </c>
      <c r="BV58" s="123" t="s">
        <v>84</v>
      </c>
      <c r="BW58" s="123" t="s">
        <v>101</v>
      </c>
      <c r="BX58" s="123" t="s">
        <v>5</v>
      </c>
      <c r="CL58" s="123" t="s">
        <v>44</v>
      </c>
      <c r="CM58" s="123" t="s">
        <v>92</v>
      </c>
    </row>
    <row r="59" s="7" customFormat="1" ht="16.5" customHeight="1">
      <c r="A59" s="111" t="s">
        <v>86</v>
      </c>
      <c r="B59" s="112"/>
      <c r="C59" s="113"/>
      <c r="D59" s="114" t="s">
        <v>102</v>
      </c>
      <c r="E59" s="114"/>
      <c r="F59" s="114"/>
      <c r="G59" s="114"/>
      <c r="H59" s="114"/>
      <c r="I59" s="115"/>
      <c r="J59" s="114" t="s">
        <v>103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'400 - SO 400 Veřejné osvě...'!J30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89</v>
      </c>
      <c r="AR59" s="118"/>
      <c r="AS59" s="119">
        <v>0</v>
      </c>
      <c r="AT59" s="120">
        <f>ROUND(SUM(AV59:AW59),2)</f>
        <v>0</v>
      </c>
      <c r="AU59" s="121">
        <f>'400 - SO 400 Veřejné osvě...'!P83</f>
        <v>0</v>
      </c>
      <c r="AV59" s="120">
        <f>'400 - SO 400 Veřejné osvě...'!J33</f>
        <v>0</v>
      </c>
      <c r="AW59" s="120">
        <f>'400 - SO 400 Veřejné osvě...'!J34</f>
        <v>0</v>
      </c>
      <c r="AX59" s="120">
        <f>'400 - SO 400 Veřejné osvě...'!J35</f>
        <v>0</v>
      </c>
      <c r="AY59" s="120">
        <f>'400 - SO 400 Veřejné osvě...'!J36</f>
        <v>0</v>
      </c>
      <c r="AZ59" s="120">
        <f>'400 - SO 400 Veřejné osvě...'!F33</f>
        <v>0</v>
      </c>
      <c r="BA59" s="120">
        <f>'400 - SO 400 Veřejné osvě...'!F34</f>
        <v>0</v>
      </c>
      <c r="BB59" s="120">
        <f>'400 - SO 400 Veřejné osvě...'!F35</f>
        <v>0</v>
      </c>
      <c r="BC59" s="120">
        <f>'400 - SO 400 Veřejné osvě...'!F36</f>
        <v>0</v>
      </c>
      <c r="BD59" s="122">
        <f>'400 - SO 400 Veřejné osvě...'!F37</f>
        <v>0</v>
      </c>
      <c r="BE59" s="7"/>
      <c r="BT59" s="123" t="s">
        <v>90</v>
      </c>
      <c r="BV59" s="123" t="s">
        <v>84</v>
      </c>
      <c r="BW59" s="123" t="s">
        <v>104</v>
      </c>
      <c r="BX59" s="123" t="s">
        <v>5</v>
      </c>
      <c r="CL59" s="123" t="s">
        <v>44</v>
      </c>
      <c r="CM59" s="123" t="s">
        <v>92</v>
      </c>
    </row>
    <row r="60" s="7" customFormat="1" ht="16.5" customHeight="1">
      <c r="A60" s="111" t="s">
        <v>86</v>
      </c>
      <c r="B60" s="112"/>
      <c r="C60" s="113"/>
      <c r="D60" s="114" t="s">
        <v>105</v>
      </c>
      <c r="E60" s="114"/>
      <c r="F60" s="114"/>
      <c r="G60" s="114"/>
      <c r="H60" s="114"/>
      <c r="I60" s="115"/>
      <c r="J60" s="114" t="s">
        <v>106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'500 - SO 500 Veřejný plyn...'!J30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89</v>
      </c>
      <c r="AR60" s="118"/>
      <c r="AS60" s="119">
        <v>0</v>
      </c>
      <c r="AT60" s="120">
        <f>ROUND(SUM(AV60:AW60),2)</f>
        <v>0</v>
      </c>
      <c r="AU60" s="121">
        <f>'500 - SO 500 Veřejný plyn...'!P82</f>
        <v>0</v>
      </c>
      <c r="AV60" s="120">
        <f>'500 - SO 500 Veřejný plyn...'!J33</f>
        <v>0</v>
      </c>
      <c r="AW60" s="120">
        <f>'500 - SO 500 Veřejný plyn...'!J34</f>
        <v>0</v>
      </c>
      <c r="AX60" s="120">
        <f>'500 - SO 500 Veřejný plyn...'!J35</f>
        <v>0</v>
      </c>
      <c r="AY60" s="120">
        <f>'500 - SO 500 Veřejný plyn...'!J36</f>
        <v>0</v>
      </c>
      <c r="AZ60" s="120">
        <f>'500 - SO 500 Veřejný plyn...'!F33</f>
        <v>0</v>
      </c>
      <c r="BA60" s="120">
        <f>'500 - SO 500 Veřejný plyn...'!F34</f>
        <v>0</v>
      </c>
      <c r="BB60" s="120">
        <f>'500 - SO 500 Veřejný plyn...'!F35</f>
        <v>0</v>
      </c>
      <c r="BC60" s="120">
        <f>'500 - SO 500 Veřejný plyn...'!F36</f>
        <v>0</v>
      </c>
      <c r="BD60" s="122">
        <f>'500 - SO 500 Veřejný plyn...'!F37</f>
        <v>0</v>
      </c>
      <c r="BE60" s="7"/>
      <c r="BT60" s="123" t="s">
        <v>90</v>
      </c>
      <c r="BV60" s="123" t="s">
        <v>84</v>
      </c>
      <c r="BW60" s="123" t="s">
        <v>107</v>
      </c>
      <c r="BX60" s="123" t="s">
        <v>5</v>
      </c>
      <c r="CL60" s="123" t="s">
        <v>44</v>
      </c>
      <c r="CM60" s="123" t="s">
        <v>92</v>
      </c>
    </row>
    <row r="61" s="7" customFormat="1" ht="16.5" customHeight="1">
      <c r="A61" s="111" t="s">
        <v>86</v>
      </c>
      <c r="B61" s="112"/>
      <c r="C61" s="113"/>
      <c r="D61" s="114" t="s">
        <v>108</v>
      </c>
      <c r="E61" s="114"/>
      <c r="F61" s="114"/>
      <c r="G61" s="114"/>
      <c r="H61" s="114"/>
      <c r="I61" s="115"/>
      <c r="J61" s="114" t="s">
        <v>109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'700 - SO 700 Technické pi...'!J30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89</v>
      </c>
      <c r="AR61" s="118"/>
      <c r="AS61" s="119">
        <v>0</v>
      </c>
      <c r="AT61" s="120">
        <f>ROUND(SUM(AV61:AW61),2)</f>
        <v>0</v>
      </c>
      <c r="AU61" s="121">
        <f>'700 - SO 700 Technické pi...'!P85</f>
        <v>0</v>
      </c>
      <c r="AV61" s="120">
        <f>'700 - SO 700 Technické pi...'!J33</f>
        <v>0</v>
      </c>
      <c r="AW61" s="120">
        <f>'700 - SO 700 Technické pi...'!J34</f>
        <v>0</v>
      </c>
      <c r="AX61" s="120">
        <f>'700 - SO 700 Technické pi...'!J35</f>
        <v>0</v>
      </c>
      <c r="AY61" s="120">
        <f>'700 - SO 700 Technické pi...'!J36</f>
        <v>0</v>
      </c>
      <c r="AZ61" s="120">
        <f>'700 - SO 700 Technické pi...'!F33</f>
        <v>0</v>
      </c>
      <c r="BA61" s="120">
        <f>'700 - SO 700 Technické pi...'!F34</f>
        <v>0</v>
      </c>
      <c r="BB61" s="120">
        <f>'700 - SO 700 Technické pi...'!F35</f>
        <v>0</v>
      </c>
      <c r="BC61" s="120">
        <f>'700 - SO 700 Technické pi...'!F36</f>
        <v>0</v>
      </c>
      <c r="BD61" s="122">
        <f>'700 - SO 700 Technické pi...'!F37</f>
        <v>0</v>
      </c>
      <c r="BE61" s="7"/>
      <c r="BT61" s="123" t="s">
        <v>90</v>
      </c>
      <c r="BV61" s="123" t="s">
        <v>84</v>
      </c>
      <c r="BW61" s="123" t="s">
        <v>110</v>
      </c>
      <c r="BX61" s="123" t="s">
        <v>5</v>
      </c>
      <c r="CL61" s="123" t="s">
        <v>44</v>
      </c>
      <c r="CM61" s="123" t="s">
        <v>92</v>
      </c>
    </row>
    <row r="62" s="7" customFormat="1" ht="16.5" customHeight="1">
      <c r="A62" s="111" t="s">
        <v>86</v>
      </c>
      <c r="B62" s="112"/>
      <c r="C62" s="113"/>
      <c r="D62" s="114" t="s">
        <v>111</v>
      </c>
      <c r="E62" s="114"/>
      <c r="F62" s="114"/>
      <c r="G62" s="114"/>
      <c r="H62" s="114"/>
      <c r="I62" s="115"/>
      <c r="J62" s="114" t="s">
        <v>112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'800 - SO 800 Sadové úpravy'!J30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89</v>
      </c>
      <c r="AR62" s="118"/>
      <c r="AS62" s="119">
        <v>0</v>
      </c>
      <c r="AT62" s="120">
        <f>ROUND(SUM(AV62:AW62),2)</f>
        <v>0</v>
      </c>
      <c r="AU62" s="121">
        <f>'800 - SO 800 Sadové úpravy'!P83</f>
        <v>0</v>
      </c>
      <c r="AV62" s="120">
        <f>'800 - SO 800 Sadové úpravy'!J33</f>
        <v>0</v>
      </c>
      <c r="AW62" s="120">
        <f>'800 - SO 800 Sadové úpravy'!J34</f>
        <v>0</v>
      </c>
      <c r="AX62" s="120">
        <f>'800 - SO 800 Sadové úpravy'!J35</f>
        <v>0</v>
      </c>
      <c r="AY62" s="120">
        <f>'800 - SO 800 Sadové úpravy'!J36</f>
        <v>0</v>
      </c>
      <c r="AZ62" s="120">
        <f>'800 - SO 800 Sadové úpravy'!F33</f>
        <v>0</v>
      </c>
      <c r="BA62" s="120">
        <f>'800 - SO 800 Sadové úpravy'!F34</f>
        <v>0</v>
      </c>
      <c r="BB62" s="120">
        <f>'800 - SO 800 Sadové úpravy'!F35</f>
        <v>0</v>
      </c>
      <c r="BC62" s="120">
        <f>'800 - SO 800 Sadové úpravy'!F36</f>
        <v>0</v>
      </c>
      <c r="BD62" s="122">
        <f>'800 - SO 800 Sadové úpravy'!F37</f>
        <v>0</v>
      </c>
      <c r="BE62" s="7"/>
      <c r="BT62" s="123" t="s">
        <v>90</v>
      </c>
      <c r="BV62" s="123" t="s">
        <v>84</v>
      </c>
      <c r="BW62" s="123" t="s">
        <v>113</v>
      </c>
      <c r="BX62" s="123" t="s">
        <v>5</v>
      </c>
      <c r="CL62" s="123" t="s">
        <v>44</v>
      </c>
      <c r="CM62" s="123" t="s">
        <v>92</v>
      </c>
    </row>
    <row r="63" s="7" customFormat="1" ht="16.5" customHeight="1">
      <c r="A63" s="111" t="s">
        <v>86</v>
      </c>
      <c r="B63" s="112"/>
      <c r="C63" s="113"/>
      <c r="D63" s="114" t="s">
        <v>114</v>
      </c>
      <c r="E63" s="114"/>
      <c r="F63" s="114"/>
      <c r="G63" s="114"/>
      <c r="H63" s="114"/>
      <c r="I63" s="115"/>
      <c r="J63" s="114" t="s">
        <v>115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'VRN - Vedlejší a rozpočto...'!J30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89</v>
      </c>
      <c r="AR63" s="118"/>
      <c r="AS63" s="124">
        <v>0</v>
      </c>
      <c r="AT63" s="125">
        <f>ROUND(SUM(AV63:AW63),2)</f>
        <v>0</v>
      </c>
      <c r="AU63" s="126">
        <f>'VRN - Vedlejší a rozpočto...'!P84</f>
        <v>0</v>
      </c>
      <c r="AV63" s="125">
        <f>'VRN - Vedlejší a rozpočto...'!J33</f>
        <v>0</v>
      </c>
      <c r="AW63" s="125">
        <f>'VRN - Vedlejší a rozpočto...'!J34</f>
        <v>0</v>
      </c>
      <c r="AX63" s="125">
        <f>'VRN - Vedlejší a rozpočto...'!J35</f>
        <v>0</v>
      </c>
      <c r="AY63" s="125">
        <f>'VRN - Vedlejší a rozpočto...'!J36</f>
        <v>0</v>
      </c>
      <c r="AZ63" s="125">
        <f>'VRN - Vedlejší a rozpočto...'!F33</f>
        <v>0</v>
      </c>
      <c r="BA63" s="125">
        <f>'VRN - Vedlejší a rozpočto...'!F34</f>
        <v>0</v>
      </c>
      <c r="BB63" s="125">
        <f>'VRN - Vedlejší a rozpočto...'!F35</f>
        <v>0</v>
      </c>
      <c r="BC63" s="125">
        <f>'VRN - Vedlejší a rozpočto...'!F36</f>
        <v>0</v>
      </c>
      <c r="BD63" s="127">
        <f>'VRN - Vedlejší a rozpočto...'!F37</f>
        <v>0</v>
      </c>
      <c r="BE63" s="7"/>
      <c r="BT63" s="123" t="s">
        <v>90</v>
      </c>
      <c r="BV63" s="123" t="s">
        <v>84</v>
      </c>
      <c r="BW63" s="123" t="s">
        <v>116</v>
      </c>
      <c r="BX63" s="123" t="s">
        <v>5</v>
      </c>
      <c r="CL63" s="123" t="s">
        <v>44</v>
      </c>
      <c r="CM63" s="123" t="s">
        <v>92</v>
      </c>
    </row>
    <row r="64" s="2" customFormat="1" ht="30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4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="2" customFormat="1" ht="6.96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44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</sheetData>
  <sheetProtection sheet="1" formatColumns="0" formatRows="0" objects="1" scenarios="1" spinCount="100000" saltValue="kv+DjUN2cGnm7lMYU3/2qWOeLl4jSQHwY87p/XgRQ2d6qL/CI20nJeHEY1IDl90BV4P45Q56zFYrqKXMWK5cUw==" hashValue="K20NS+O1W89NhNUqTp8yovleci7QEwjq6eUEaNNmLp1SbfiD5ELOFDMNbMcR5XkXqCAdE9FvJZ4yWkXbc5ARTQ==" algorithmName="SHA-512" password="CC35"/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00 - SO 000 Příprava sta...'!C2" display="/"/>
    <hyperlink ref="A56" location="'100 - SO 100 Úprava MK a ...'!C2" display="/"/>
    <hyperlink ref="A57" location="'300 - SO 300 Splašková ka...'!C2" display="/"/>
    <hyperlink ref="A58" location="'301 - SO 301 Dešťová kana...'!C2" display="/"/>
    <hyperlink ref="A59" location="'400 - SO 400 Veřejné osvě...'!C2" display="/"/>
    <hyperlink ref="A60" location="'500 - SO 500 Veřejný plyn...'!C2" display="/"/>
    <hyperlink ref="A61" location="'700 - SO 700 Technické pi...'!C2" display="/"/>
    <hyperlink ref="A62" location="'800 - SO 800 Sadové úpravy'!C2" display="/"/>
    <hyperlink ref="A63" location="'VRN - Vedlejší a rozpočt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116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92</v>
      </c>
    </row>
    <row r="4" s="1" customFormat="1" ht="24.96" customHeight="1">
      <c r="B4" s="19"/>
      <c r="D4" s="130" t="s">
        <v>117</v>
      </c>
      <c r="L4" s="19"/>
      <c r="M4" s="131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2" t="s">
        <v>16</v>
      </c>
      <c r="L6" s="19"/>
    </row>
    <row r="7" s="1" customFormat="1" ht="16.5" customHeight="1">
      <c r="B7" s="19"/>
      <c r="E7" s="133" t="str">
        <f>'Rekapitulace stavby'!K6</f>
        <v>Vodokrty - obytná zóna Z78 dodatek č.1</v>
      </c>
      <c r="F7" s="132"/>
      <c r="G7" s="132"/>
      <c r="H7" s="132"/>
      <c r="L7" s="19"/>
    </row>
    <row r="8" s="2" customFormat="1" ht="12" customHeight="1">
      <c r="A8" s="38"/>
      <c r="B8" s="44"/>
      <c r="C8" s="38"/>
      <c r="D8" s="132" t="s">
        <v>118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1123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44</v>
      </c>
      <c r="G11" s="38"/>
      <c r="H11" s="38"/>
      <c r="I11" s="132" t="s">
        <v>20</v>
      </c>
      <c r="J11" s="136" t="s">
        <v>44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5. 8. 2021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">
        <v>32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33</v>
      </c>
      <c r="F15" s="38"/>
      <c r="G15" s="38"/>
      <c r="H15" s="38"/>
      <c r="I15" s="132" t="s">
        <v>34</v>
      </c>
      <c r="J15" s="136" t="s">
        <v>35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36</v>
      </c>
      <c r="E17" s="38"/>
      <c r="F17" s="38"/>
      <c r="G17" s="38"/>
      <c r="H17" s="38"/>
      <c r="I17" s="132" t="s">
        <v>31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34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38</v>
      </c>
      <c r="E20" s="38"/>
      <c r="F20" s="38"/>
      <c r="G20" s="38"/>
      <c r="H20" s="38"/>
      <c r="I20" s="132" t="s">
        <v>31</v>
      </c>
      <c r="J20" s="136" t="s">
        <v>39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40</v>
      </c>
      <c r="F21" s="38"/>
      <c r="G21" s="38"/>
      <c r="H21" s="38"/>
      <c r="I21" s="132" t="s">
        <v>34</v>
      </c>
      <c r="J21" s="136" t="s">
        <v>41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43</v>
      </c>
      <c r="E23" s="38"/>
      <c r="F23" s="38"/>
      <c r="G23" s="38"/>
      <c r="H23" s="38"/>
      <c r="I23" s="132" t="s">
        <v>31</v>
      </c>
      <c r="J23" s="136" t="s">
        <v>44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45</v>
      </c>
      <c r="F24" s="38"/>
      <c r="G24" s="38"/>
      <c r="H24" s="38"/>
      <c r="I24" s="132" t="s">
        <v>34</v>
      </c>
      <c r="J24" s="136" t="s">
        <v>44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46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120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48</v>
      </c>
      <c r="E30" s="38"/>
      <c r="F30" s="38"/>
      <c r="G30" s="38"/>
      <c r="H30" s="38"/>
      <c r="I30" s="38"/>
      <c r="J30" s="144">
        <f>ROUND(J84,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50</v>
      </c>
      <c r="G32" s="38"/>
      <c r="H32" s="38"/>
      <c r="I32" s="145" t="s">
        <v>49</v>
      </c>
      <c r="J32" s="145" t="s">
        <v>51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52</v>
      </c>
      <c r="E33" s="132" t="s">
        <v>53</v>
      </c>
      <c r="F33" s="147">
        <f>ROUND((SUM(BE84:BE96)),  2)</f>
        <v>0</v>
      </c>
      <c r="G33" s="38"/>
      <c r="H33" s="38"/>
      <c r="I33" s="148">
        <v>0.20999999999999999</v>
      </c>
      <c r="J33" s="147">
        <f>ROUND(((SUM(BE84:BE96))*I33),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54</v>
      </c>
      <c r="F34" s="147">
        <f>ROUND((SUM(BF84:BF96)),  2)</f>
        <v>0</v>
      </c>
      <c r="G34" s="38"/>
      <c r="H34" s="38"/>
      <c r="I34" s="148">
        <v>0.14999999999999999</v>
      </c>
      <c r="J34" s="147">
        <f>ROUND(((SUM(BF84:BF96))*I34),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55</v>
      </c>
      <c r="F35" s="147">
        <f>ROUND((SUM(BG84:BG96)),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56</v>
      </c>
      <c r="F36" s="147">
        <f>ROUND((SUM(BH84:BH96)),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57</v>
      </c>
      <c r="F37" s="147">
        <f>ROUND((SUM(BI84:BI96)),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58</v>
      </c>
      <c r="E39" s="151"/>
      <c r="F39" s="151"/>
      <c r="G39" s="152" t="s">
        <v>59</v>
      </c>
      <c r="H39" s="153" t="s">
        <v>60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2" t="s">
        <v>121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Vodokrty - obytná zóna Z78 dodatek č.1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1" t="s">
        <v>118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VRN - Vedlejší a rozpočtová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1" t="s">
        <v>22</v>
      </c>
      <c r="D52" s="40"/>
      <c r="E52" s="40"/>
      <c r="F52" s="26" t="str">
        <f>F12</f>
        <v>k. ú. Vodokrty</v>
      </c>
      <c r="G52" s="40"/>
      <c r="H52" s="40"/>
      <c r="I52" s="31" t="s">
        <v>24</v>
      </c>
      <c r="J52" s="72" t="str">
        <f>IF(J12="","",J12)</f>
        <v>5. 8. 2021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1" t="s">
        <v>30</v>
      </c>
      <c r="D54" s="40"/>
      <c r="E54" s="40"/>
      <c r="F54" s="26" t="str">
        <f>E15</f>
        <v>Obec Řenče</v>
      </c>
      <c r="G54" s="40"/>
      <c r="H54" s="40"/>
      <c r="I54" s="31" t="s">
        <v>38</v>
      </c>
      <c r="J54" s="36" t="str">
        <f>E21</f>
        <v>AREA group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1" t="s">
        <v>36</v>
      </c>
      <c r="D55" s="40"/>
      <c r="E55" s="40"/>
      <c r="F55" s="26" t="str">
        <f>IF(E18="","",E18)</f>
        <v>Vyplň údaj</v>
      </c>
      <c r="G55" s="40"/>
      <c r="H55" s="40"/>
      <c r="I55" s="31" t="s">
        <v>43</v>
      </c>
      <c r="J55" s="36" t="str">
        <f>E24</f>
        <v>Ing. Lada Franková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122</v>
      </c>
      <c r="D57" s="162"/>
      <c r="E57" s="162"/>
      <c r="F57" s="162"/>
      <c r="G57" s="162"/>
      <c r="H57" s="162"/>
      <c r="I57" s="162"/>
      <c r="J57" s="163" t="s">
        <v>123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80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124</v>
      </c>
    </row>
    <row r="60" hidden="1" s="9" customFormat="1" ht="24.96" customHeight="1">
      <c r="A60" s="9"/>
      <c r="B60" s="165"/>
      <c r="C60" s="166"/>
      <c r="D60" s="167" t="s">
        <v>1124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71"/>
      <c r="C61" s="172"/>
      <c r="D61" s="173" t="s">
        <v>1125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71"/>
      <c r="C62" s="172"/>
      <c r="D62" s="173" t="s">
        <v>1126</v>
      </c>
      <c r="E62" s="174"/>
      <c r="F62" s="174"/>
      <c r="G62" s="174"/>
      <c r="H62" s="174"/>
      <c r="I62" s="174"/>
      <c r="J62" s="175">
        <f>J91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71"/>
      <c r="C63" s="172"/>
      <c r="D63" s="173" t="s">
        <v>1127</v>
      </c>
      <c r="E63" s="174"/>
      <c r="F63" s="174"/>
      <c r="G63" s="174"/>
      <c r="H63" s="174"/>
      <c r="I63" s="174"/>
      <c r="J63" s="175">
        <f>J93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71"/>
      <c r="C64" s="172"/>
      <c r="D64" s="173" t="s">
        <v>1128</v>
      </c>
      <c r="E64" s="174"/>
      <c r="F64" s="174"/>
      <c r="G64" s="174"/>
      <c r="H64" s="174"/>
      <c r="I64" s="174"/>
      <c r="J64" s="175">
        <f>J95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2" customFormat="1" ht="21.84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 s="2" customFormat="1" ht="6.96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idden="1"/>
    <row r="68" hidden="1"/>
    <row r="69" hidden="1"/>
    <row r="70" s="2" customFormat="1" ht="6.96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24.96" customHeight="1">
      <c r="A71" s="38"/>
      <c r="B71" s="39"/>
      <c r="C71" s="22" t="s">
        <v>130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6.96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2" customHeight="1">
      <c r="A73" s="38"/>
      <c r="B73" s="39"/>
      <c r="C73" s="31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6.5" customHeight="1">
      <c r="A74" s="38"/>
      <c r="B74" s="39"/>
      <c r="C74" s="40"/>
      <c r="D74" s="40"/>
      <c r="E74" s="160" t="str">
        <f>E7</f>
        <v>Vodokrty - obytná zóna Z78 dodatek č.1</v>
      </c>
      <c r="F74" s="31"/>
      <c r="G74" s="31"/>
      <c r="H74" s="31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1" t="s">
        <v>118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6.5" customHeight="1">
      <c r="A76" s="38"/>
      <c r="B76" s="39"/>
      <c r="C76" s="40"/>
      <c r="D76" s="40"/>
      <c r="E76" s="69" t="str">
        <f>E9</f>
        <v>VRN - Vedlejší a rozpočtová náklady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1" t="s">
        <v>22</v>
      </c>
      <c r="D78" s="40"/>
      <c r="E78" s="40"/>
      <c r="F78" s="26" t="str">
        <f>F12</f>
        <v>k. ú. Vodokrty</v>
      </c>
      <c r="G78" s="40"/>
      <c r="H78" s="40"/>
      <c r="I78" s="31" t="s">
        <v>24</v>
      </c>
      <c r="J78" s="72" t="str">
        <f>IF(J12="","",J12)</f>
        <v>5. 8. 2021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1" t="s">
        <v>30</v>
      </c>
      <c r="D80" s="40"/>
      <c r="E80" s="40"/>
      <c r="F80" s="26" t="str">
        <f>E15</f>
        <v>Obec Řenče</v>
      </c>
      <c r="G80" s="40"/>
      <c r="H80" s="40"/>
      <c r="I80" s="31" t="s">
        <v>38</v>
      </c>
      <c r="J80" s="36" t="str">
        <f>E21</f>
        <v>AREA group s.r.o.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1" t="s">
        <v>36</v>
      </c>
      <c r="D81" s="40"/>
      <c r="E81" s="40"/>
      <c r="F81" s="26" t="str">
        <f>IF(E18="","",E18)</f>
        <v>Vyplň údaj</v>
      </c>
      <c r="G81" s="40"/>
      <c r="H81" s="40"/>
      <c r="I81" s="31" t="s">
        <v>43</v>
      </c>
      <c r="J81" s="36" t="str">
        <f>E24</f>
        <v>Ing. Lada Franková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0.32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11" customFormat="1" ht="29.28" customHeight="1">
      <c r="A83" s="177"/>
      <c r="B83" s="178"/>
      <c r="C83" s="179" t="s">
        <v>131</v>
      </c>
      <c r="D83" s="180" t="s">
        <v>67</v>
      </c>
      <c r="E83" s="180" t="s">
        <v>63</v>
      </c>
      <c r="F83" s="180" t="s">
        <v>64</v>
      </c>
      <c r="G83" s="180" t="s">
        <v>132</v>
      </c>
      <c r="H83" s="180" t="s">
        <v>133</v>
      </c>
      <c r="I83" s="180" t="s">
        <v>134</v>
      </c>
      <c r="J83" s="180" t="s">
        <v>123</v>
      </c>
      <c r="K83" s="181" t="s">
        <v>135</v>
      </c>
      <c r="L83" s="182"/>
      <c r="M83" s="92" t="s">
        <v>44</v>
      </c>
      <c r="N83" s="93" t="s">
        <v>52</v>
      </c>
      <c r="O83" s="93" t="s">
        <v>136</v>
      </c>
      <c r="P83" s="93" t="s">
        <v>137</v>
      </c>
      <c r="Q83" s="93" t="s">
        <v>138</v>
      </c>
      <c r="R83" s="93" t="s">
        <v>139</v>
      </c>
      <c r="S83" s="93" t="s">
        <v>140</v>
      </c>
      <c r="T83" s="94" t="s">
        <v>141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="2" customFormat="1" ht="22.8" customHeight="1">
      <c r="A84" s="38"/>
      <c r="B84" s="39"/>
      <c r="C84" s="99" t="s">
        <v>142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</f>
        <v>0</v>
      </c>
      <c r="Q84" s="96"/>
      <c r="R84" s="185">
        <f>R85</f>
        <v>0</v>
      </c>
      <c r="S84" s="96"/>
      <c r="T84" s="186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6" t="s">
        <v>81</v>
      </c>
      <c r="AU84" s="16" t="s">
        <v>124</v>
      </c>
      <c r="BK84" s="187">
        <f>BK85</f>
        <v>0</v>
      </c>
    </row>
    <row r="85" s="12" customFormat="1" ht="25.92" customHeight="1">
      <c r="A85" s="12"/>
      <c r="B85" s="188"/>
      <c r="C85" s="189"/>
      <c r="D85" s="190" t="s">
        <v>81</v>
      </c>
      <c r="E85" s="191" t="s">
        <v>114</v>
      </c>
      <c r="F85" s="191" t="s">
        <v>1129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P86+P91+P93+P95</f>
        <v>0</v>
      </c>
      <c r="Q85" s="196"/>
      <c r="R85" s="197">
        <f>R86+R91+R93+R95</f>
        <v>0</v>
      </c>
      <c r="S85" s="196"/>
      <c r="T85" s="198">
        <f>T86+T91+T93+T95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178</v>
      </c>
      <c r="AT85" s="200" t="s">
        <v>81</v>
      </c>
      <c r="AU85" s="200" t="s">
        <v>82</v>
      </c>
      <c r="AY85" s="199" t="s">
        <v>145</v>
      </c>
      <c r="BK85" s="201">
        <f>BK86+BK91+BK93+BK95</f>
        <v>0</v>
      </c>
    </row>
    <row r="86" s="12" customFormat="1" ht="22.8" customHeight="1">
      <c r="A86" s="12"/>
      <c r="B86" s="188"/>
      <c r="C86" s="189"/>
      <c r="D86" s="190" t="s">
        <v>81</v>
      </c>
      <c r="E86" s="202" t="s">
        <v>1130</v>
      </c>
      <c r="F86" s="202" t="s">
        <v>1131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SUM(P87:P90)</f>
        <v>0</v>
      </c>
      <c r="Q86" s="196"/>
      <c r="R86" s="197">
        <f>SUM(R87:R90)</f>
        <v>0</v>
      </c>
      <c r="S86" s="196"/>
      <c r="T86" s="198">
        <f>SUM(T87:T90)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178</v>
      </c>
      <c r="AT86" s="200" t="s">
        <v>81</v>
      </c>
      <c r="AU86" s="200" t="s">
        <v>90</v>
      </c>
      <c r="AY86" s="199" t="s">
        <v>145</v>
      </c>
      <c r="BK86" s="201">
        <f>SUM(BK87:BK90)</f>
        <v>0</v>
      </c>
    </row>
    <row r="87" s="2" customFormat="1" ht="24.15" customHeight="1">
      <c r="A87" s="38"/>
      <c r="B87" s="39"/>
      <c r="C87" s="204" t="s">
        <v>90</v>
      </c>
      <c r="D87" s="204" t="s">
        <v>147</v>
      </c>
      <c r="E87" s="205" t="s">
        <v>1132</v>
      </c>
      <c r="F87" s="206" t="s">
        <v>1133</v>
      </c>
      <c r="G87" s="207" t="s">
        <v>866</v>
      </c>
      <c r="H87" s="208">
        <v>1</v>
      </c>
      <c r="I87" s="209"/>
      <c r="J87" s="210">
        <f>ROUND(I87*H87,2)</f>
        <v>0</v>
      </c>
      <c r="K87" s="206" t="s">
        <v>401</v>
      </c>
      <c r="L87" s="44"/>
      <c r="M87" s="211" t="s">
        <v>44</v>
      </c>
      <c r="N87" s="212" t="s">
        <v>53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1134</v>
      </c>
      <c r="AT87" s="215" t="s">
        <v>147</v>
      </c>
      <c r="AU87" s="215" t="s">
        <v>92</v>
      </c>
      <c r="AY87" s="16" t="s">
        <v>145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90</v>
      </c>
      <c r="BK87" s="216">
        <f>ROUND(I87*H87,2)</f>
        <v>0</v>
      </c>
      <c r="BL87" s="16" t="s">
        <v>1134</v>
      </c>
      <c r="BM87" s="215" t="s">
        <v>1135</v>
      </c>
    </row>
    <row r="88" s="2" customFormat="1" ht="16.5" customHeight="1">
      <c r="A88" s="38"/>
      <c r="B88" s="39"/>
      <c r="C88" s="204" t="s">
        <v>92</v>
      </c>
      <c r="D88" s="204" t="s">
        <v>147</v>
      </c>
      <c r="E88" s="205" t="s">
        <v>1136</v>
      </c>
      <c r="F88" s="206" t="s">
        <v>1137</v>
      </c>
      <c r="G88" s="207" t="s">
        <v>866</v>
      </c>
      <c r="H88" s="208">
        <v>1</v>
      </c>
      <c r="I88" s="209"/>
      <c r="J88" s="210">
        <f>ROUND(I88*H88,2)</f>
        <v>0</v>
      </c>
      <c r="K88" s="206" t="s">
        <v>401</v>
      </c>
      <c r="L88" s="44"/>
      <c r="M88" s="211" t="s">
        <v>44</v>
      </c>
      <c r="N88" s="212" t="s">
        <v>53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1134</v>
      </c>
      <c r="AT88" s="215" t="s">
        <v>147</v>
      </c>
      <c r="AU88" s="215" t="s">
        <v>92</v>
      </c>
      <c r="AY88" s="16" t="s">
        <v>145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90</v>
      </c>
      <c r="BK88" s="216">
        <f>ROUND(I88*H88,2)</f>
        <v>0</v>
      </c>
      <c r="BL88" s="16" t="s">
        <v>1134</v>
      </c>
      <c r="BM88" s="215" t="s">
        <v>1138</v>
      </c>
    </row>
    <row r="89" s="2" customFormat="1" ht="16.5" customHeight="1">
      <c r="A89" s="38"/>
      <c r="B89" s="39"/>
      <c r="C89" s="204" t="s">
        <v>160</v>
      </c>
      <c r="D89" s="204" t="s">
        <v>147</v>
      </c>
      <c r="E89" s="205" t="s">
        <v>1139</v>
      </c>
      <c r="F89" s="206" t="s">
        <v>1140</v>
      </c>
      <c r="G89" s="207" t="s">
        <v>866</v>
      </c>
      <c r="H89" s="208">
        <v>1</v>
      </c>
      <c r="I89" s="209"/>
      <c r="J89" s="210">
        <f>ROUND(I89*H89,2)</f>
        <v>0</v>
      </c>
      <c r="K89" s="206" t="s">
        <v>401</v>
      </c>
      <c r="L89" s="44"/>
      <c r="M89" s="211" t="s">
        <v>44</v>
      </c>
      <c r="N89" s="212" t="s">
        <v>53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1134</v>
      </c>
      <c r="AT89" s="215" t="s">
        <v>147</v>
      </c>
      <c r="AU89" s="215" t="s">
        <v>92</v>
      </c>
      <c r="AY89" s="16" t="s">
        <v>145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90</v>
      </c>
      <c r="BK89" s="216">
        <f>ROUND(I89*H89,2)</f>
        <v>0</v>
      </c>
      <c r="BL89" s="16" t="s">
        <v>1134</v>
      </c>
      <c r="BM89" s="215" t="s">
        <v>1141</v>
      </c>
    </row>
    <row r="90" s="2" customFormat="1" ht="16.5" customHeight="1">
      <c r="A90" s="38"/>
      <c r="B90" s="39"/>
      <c r="C90" s="204" t="s">
        <v>152</v>
      </c>
      <c r="D90" s="204" t="s">
        <v>147</v>
      </c>
      <c r="E90" s="205" t="s">
        <v>1142</v>
      </c>
      <c r="F90" s="206" t="s">
        <v>1143</v>
      </c>
      <c r="G90" s="207" t="s">
        <v>427</v>
      </c>
      <c r="H90" s="208">
        <v>3</v>
      </c>
      <c r="I90" s="209"/>
      <c r="J90" s="210">
        <f>ROUND(I90*H90,2)</f>
        <v>0</v>
      </c>
      <c r="K90" s="206" t="s">
        <v>401</v>
      </c>
      <c r="L90" s="44"/>
      <c r="M90" s="211" t="s">
        <v>44</v>
      </c>
      <c r="N90" s="212" t="s">
        <v>53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1134</v>
      </c>
      <c r="AT90" s="215" t="s">
        <v>147</v>
      </c>
      <c r="AU90" s="215" t="s">
        <v>92</v>
      </c>
      <c r="AY90" s="16" t="s">
        <v>145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6" t="s">
        <v>90</v>
      </c>
      <c r="BK90" s="216">
        <f>ROUND(I90*H90,2)</f>
        <v>0</v>
      </c>
      <c r="BL90" s="16" t="s">
        <v>1134</v>
      </c>
      <c r="BM90" s="215" t="s">
        <v>1144</v>
      </c>
    </row>
    <row r="91" s="12" customFormat="1" ht="22.8" customHeight="1">
      <c r="A91" s="12"/>
      <c r="B91" s="188"/>
      <c r="C91" s="189"/>
      <c r="D91" s="190" t="s">
        <v>81</v>
      </c>
      <c r="E91" s="202" t="s">
        <v>1145</v>
      </c>
      <c r="F91" s="202" t="s">
        <v>1146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P92</f>
        <v>0</v>
      </c>
      <c r="Q91" s="196"/>
      <c r="R91" s="197">
        <f>R92</f>
        <v>0</v>
      </c>
      <c r="S91" s="196"/>
      <c r="T91" s="198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178</v>
      </c>
      <c r="AT91" s="200" t="s">
        <v>81</v>
      </c>
      <c r="AU91" s="200" t="s">
        <v>90</v>
      </c>
      <c r="AY91" s="199" t="s">
        <v>145</v>
      </c>
      <c r="BK91" s="201">
        <f>BK92</f>
        <v>0</v>
      </c>
    </row>
    <row r="92" s="2" customFormat="1" ht="16.5" customHeight="1">
      <c r="A92" s="38"/>
      <c r="B92" s="39"/>
      <c r="C92" s="204" t="s">
        <v>178</v>
      </c>
      <c r="D92" s="204" t="s">
        <v>147</v>
      </c>
      <c r="E92" s="205" t="s">
        <v>1147</v>
      </c>
      <c r="F92" s="206" t="s">
        <v>1146</v>
      </c>
      <c r="G92" s="207" t="s">
        <v>866</v>
      </c>
      <c r="H92" s="208">
        <v>1</v>
      </c>
      <c r="I92" s="209"/>
      <c r="J92" s="210">
        <f>ROUND(I92*H92,2)</f>
        <v>0</v>
      </c>
      <c r="K92" s="206" t="s">
        <v>401</v>
      </c>
      <c r="L92" s="44"/>
      <c r="M92" s="211" t="s">
        <v>44</v>
      </c>
      <c r="N92" s="212" t="s">
        <v>53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1134</v>
      </c>
      <c r="AT92" s="215" t="s">
        <v>147</v>
      </c>
      <c r="AU92" s="215" t="s">
        <v>92</v>
      </c>
      <c r="AY92" s="16" t="s">
        <v>145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90</v>
      </c>
      <c r="BK92" s="216">
        <f>ROUND(I92*H92,2)</f>
        <v>0</v>
      </c>
      <c r="BL92" s="16" t="s">
        <v>1134</v>
      </c>
      <c r="BM92" s="215" t="s">
        <v>1148</v>
      </c>
    </row>
    <row r="93" s="12" customFormat="1" ht="22.8" customHeight="1">
      <c r="A93" s="12"/>
      <c r="B93" s="188"/>
      <c r="C93" s="189"/>
      <c r="D93" s="190" t="s">
        <v>81</v>
      </c>
      <c r="E93" s="202" t="s">
        <v>1149</v>
      </c>
      <c r="F93" s="202" t="s">
        <v>1150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P94</f>
        <v>0</v>
      </c>
      <c r="Q93" s="196"/>
      <c r="R93" s="197">
        <f>R94</f>
        <v>0</v>
      </c>
      <c r="S93" s="196"/>
      <c r="T93" s="198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178</v>
      </c>
      <c r="AT93" s="200" t="s">
        <v>81</v>
      </c>
      <c r="AU93" s="200" t="s">
        <v>90</v>
      </c>
      <c r="AY93" s="199" t="s">
        <v>145</v>
      </c>
      <c r="BK93" s="201">
        <f>BK94</f>
        <v>0</v>
      </c>
    </row>
    <row r="94" s="2" customFormat="1" ht="24.15" customHeight="1">
      <c r="A94" s="38"/>
      <c r="B94" s="39"/>
      <c r="C94" s="204" t="s">
        <v>184</v>
      </c>
      <c r="D94" s="204" t="s">
        <v>147</v>
      </c>
      <c r="E94" s="205" t="s">
        <v>1151</v>
      </c>
      <c r="F94" s="206" t="s">
        <v>1152</v>
      </c>
      <c r="G94" s="207" t="s">
        <v>866</v>
      </c>
      <c r="H94" s="208">
        <v>1</v>
      </c>
      <c r="I94" s="209"/>
      <c r="J94" s="210">
        <f>ROUND(I94*H94,2)</f>
        <v>0</v>
      </c>
      <c r="K94" s="206" t="s">
        <v>401</v>
      </c>
      <c r="L94" s="44"/>
      <c r="M94" s="211" t="s">
        <v>44</v>
      </c>
      <c r="N94" s="212" t="s">
        <v>53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1134</v>
      </c>
      <c r="AT94" s="215" t="s">
        <v>147</v>
      </c>
      <c r="AU94" s="215" t="s">
        <v>92</v>
      </c>
      <c r="AY94" s="16" t="s">
        <v>145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90</v>
      </c>
      <c r="BK94" s="216">
        <f>ROUND(I94*H94,2)</f>
        <v>0</v>
      </c>
      <c r="BL94" s="16" t="s">
        <v>1134</v>
      </c>
      <c r="BM94" s="215" t="s">
        <v>1153</v>
      </c>
    </row>
    <row r="95" s="12" customFormat="1" ht="22.8" customHeight="1">
      <c r="A95" s="12"/>
      <c r="B95" s="188"/>
      <c r="C95" s="189"/>
      <c r="D95" s="190" t="s">
        <v>81</v>
      </c>
      <c r="E95" s="202" t="s">
        <v>1154</v>
      </c>
      <c r="F95" s="202" t="s">
        <v>1155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P96</f>
        <v>0</v>
      </c>
      <c r="Q95" s="196"/>
      <c r="R95" s="197">
        <f>R96</f>
        <v>0</v>
      </c>
      <c r="S95" s="196"/>
      <c r="T95" s="198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178</v>
      </c>
      <c r="AT95" s="200" t="s">
        <v>81</v>
      </c>
      <c r="AU95" s="200" t="s">
        <v>90</v>
      </c>
      <c r="AY95" s="199" t="s">
        <v>145</v>
      </c>
      <c r="BK95" s="201">
        <f>BK96</f>
        <v>0</v>
      </c>
    </row>
    <row r="96" s="2" customFormat="1" ht="24.15" customHeight="1">
      <c r="A96" s="38"/>
      <c r="B96" s="39"/>
      <c r="C96" s="204" t="s">
        <v>189</v>
      </c>
      <c r="D96" s="204" t="s">
        <v>147</v>
      </c>
      <c r="E96" s="205" t="s">
        <v>1156</v>
      </c>
      <c r="F96" s="206" t="s">
        <v>1157</v>
      </c>
      <c r="G96" s="207" t="s">
        <v>866</v>
      </c>
      <c r="H96" s="208">
        <v>1</v>
      </c>
      <c r="I96" s="209"/>
      <c r="J96" s="210">
        <f>ROUND(I96*H96,2)</f>
        <v>0</v>
      </c>
      <c r="K96" s="206" t="s">
        <v>401</v>
      </c>
      <c r="L96" s="44"/>
      <c r="M96" s="259" t="s">
        <v>44</v>
      </c>
      <c r="N96" s="260" t="s">
        <v>53</v>
      </c>
      <c r="O96" s="246"/>
      <c r="P96" s="261">
        <f>O96*H96</f>
        <v>0</v>
      </c>
      <c r="Q96" s="261">
        <v>0</v>
      </c>
      <c r="R96" s="261">
        <f>Q96*H96</f>
        <v>0</v>
      </c>
      <c r="S96" s="261">
        <v>0</v>
      </c>
      <c r="T96" s="26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1134</v>
      </c>
      <c r="AT96" s="215" t="s">
        <v>147</v>
      </c>
      <c r="AU96" s="215" t="s">
        <v>92</v>
      </c>
      <c r="AY96" s="16" t="s">
        <v>145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6" t="s">
        <v>90</v>
      </c>
      <c r="BK96" s="216">
        <f>ROUND(I96*H96,2)</f>
        <v>0</v>
      </c>
      <c r="BL96" s="16" t="s">
        <v>1134</v>
      </c>
      <c r="BM96" s="215" t="s">
        <v>1158</v>
      </c>
    </row>
    <row r="97" s="2" customFormat="1" ht="6.96" customHeight="1">
      <c r="A97" s="38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44"/>
      <c r="M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</sheetData>
  <sheetProtection sheet="1" autoFilter="0" formatColumns="0" formatRows="0" objects="1" scenarios="1" spinCount="100000" saltValue="xVoW//D8IlUQKz+5A9lk2dIV9bYrQwnPprmY3Na6+HX4DqJ6eXG/Gk2do+hj2shay3/jbwlH9wSuzAfv+x+ZIg==" hashValue="RivxuOIgU9JwDu7SRnBq8Tftgq6a48U9RauNkvMraHbMCGiXj9QS/1yei52SllMy5W/UuuS7w984iNX+8ksSaQ==" algorithmName="SHA-512" password="CC35"/>
  <autoFilter ref="C83:K9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92</v>
      </c>
    </row>
    <row r="4" s="1" customFormat="1" ht="24.96" customHeight="1">
      <c r="B4" s="19"/>
      <c r="D4" s="130" t="s">
        <v>117</v>
      </c>
      <c r="L4" s="19"/>
      <c r="M4" s="131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2" t="s">
        <v>16</v>
      </c>
      <c r="L6" s="19"/>
    </row>
    <row r="7" s="1" customFormat="1" ht="16.5" customHeight="1">
      <c r="B7" s="19"/>
      <c r="E7" s="133" t="str">
        <f>'Rekapitulace stavby'!K6</f>
        <v>Vodokrty - obytná zóna Z78 dodatek č.1</v>
      </c>
      <c r="F7" s="132"/>
      <c r="G7" s="132"/>
      <c r="H7" s="132"/>
      <c r="L7" s="19"/>
    </row>
    <row r="8" s="2" customFormat="1" ht="12" customHeight="1">
      <c r="A8" s="38"/>
      <c r="B8" s="44"/>
      <c r="C8" s="38"/>
      <c r="D8" s="132" t="s">
        <v>118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119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44</v>
      </c>
      <c r="G11" s="38"/>
      <c r="H11" s="38"/>
      <c r="I11" s="132" t="s">
        <v>20</v>
      </c>
      <c r="J11" s="136" t="s">
        <v>44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5. 8. 2021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">
        <v>32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33</v>
      </c>
      <c r="F15" s="38"/>
      <c r="G15" s="38"/>
      <c r="H15" s="38"/>
      <c r="I15" s="132" t="s">
        <v>34</v>
      </c>
      <c r="J15" s="136" t="s">
        <v>35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36</v>
      </c>
      <c r="E17" s="38"/>
      <c r="F17" s="38"/>
      <c r="G17" s="38"/>
      <c r="H17" s="38"/>
      <c r="I17" s="132" t="s">
        <v>31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34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38</v>
      </c>
      <c r="E20" s="38"/>
      <c r="F20" s="38"/>
      <c r="G20" s="38"/>
      <c r="H20" s="38"/>
      <c r="I20" s="132" t="s">
        <v>31</v>
      </c>
      <c r="J20" s="136" t="s">
        <v>39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40</v>
      </c>
      <c r="F21" s="38"/>
      <c r="G21" s="38"/>
      <c r="H21" s="38"/>
      <c r="I21" s="132" t="s">
        <v>34</v>
      </c>
      <c r="J21" s="136" t="s">
        <v>41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43</v>
      </c>
      <c r="E23" s="38"/>
      <c r="F23" s="38"/>
      <c r="G23" s="38"/>
      <c r="H23" s="38"/>
      <c r="I23" s="132" t="s">
        <v>31</v>
      </c>
      <c r="J23" s="136" t="s">
        <v>44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45</v>
      </c>
      <c r="F24" s="38"/>
      <c r="G24" s="38"/>
      <c r="H24" s="38"/>
      <c r="I24" s="132" t="s">
        <v>34</v>
      </c>
      <c r="J24" s="136" t="s">
        <v>44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46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120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48</v>
      </c>
      <c r="E30" s="38"/>
      <c r="F30" s="38"/>
      <c r="G30" s="38"/>
      <c r="H30" s="38"/>
      <c r="I30" s="38"/>
      <c r="J30" s="144">
        <f>ROUND(J84,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50</v>
      </c>
      <c r="G32" s="38"/>
      <c r="H32" s="38"/>
      <c r="I32" s="145" t="s">
        <v>49</v>
      </c>
      <c r="J32" s="145" t="s">
        <v>51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52</v>
      </c>
      <c r="E33" s="132" t="s">
        <v>53</v>
      </c>
      <c r="F33" s="147">
        <f>ROUND((SUM(BE84:BE158)),  2)</f>
        <v>0</v>
      </c>
      <c r="G33" s="38"/>
      <c r="H33" s="38"/>
      <c r="I33" s="148">
        <v>0.20999999999999999</v>
      </c>
      <c r="J33" s="147">
        <f>ROUND(((SUM(BE84:BE158))*I33),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54</v>
      </c>
      <c r="F34" s="147">
        <f>ROUND((SUM(BF84:BF158)),  2)</f>
        <v>0</v>
      </c>
      <c r="G34" s="38"/>
      <c r="H34" s="38"/>
      <c r="I34" s="148">
        <v>0.14999999999999999</v>
      </c>
      <c r="J34" s="147">
        <f>ROUND(((SUM(BF84:BF158))*I34),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55</v>
      </c>
      <c r="F35" s="147">
        <f>ROUND((SUM(BG84:BG158)),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56</v>
      </c>
      <c r="F36" s="147">
        <f>ROUND((SUM(BH84:BH158)),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57</v>
      </c>
      <c r="F37" s="147">
        <f>ROUND((SUM(BI84:BI158)),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58</v>
      </c>
      <c r="E39" s="151"/>
      <c r="F39" s="151"/>
      <c r="G39" s="152" t="s">
        <v>59</v>
      </c>
      <c r="H39" s="153" t="s">
        <v>60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2" t="s">
        <v>121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Vodokrty - obytná zóna Z78 dodatek č.1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1" t="s">
        <v>118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000 - SO 000 Příprava staveniště a HTÚ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1" t="s">
        <v>22</v>
      </c>
      <c r="D52" s="40"/>
      <c r="E52" s="40"/>
      <c r="F52" s="26" t="str">
        <f>F12</f>
        <v>k. ú. Vodokrty</v>
      </c>
      <c r="G52" s="40"/>
      <c r="H52" s="40"/>
      <c r="I52" s="31" t="s">
        <v>24</v>
      </c>
      <c r="J52" s="72" t="str">
        <f>IF(J12="","",J12)</f>
        <v>5. 8. 2021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1" t="s">
        <v>30</v>
      </c>
      <c r="D54" s="40"/>
      <c r="E54" s="40"/>
      <c r="F54" s="26" t="str">
        <f>E15</f>
        <v>Obec Řenče</v>
      </c>
      <c r="G54" s="40"/>
      <c r="H54" s="40"/>
      <c r="I54" s="31" t="s">
        <v>38</v>
      </c>
      <c r="J54" s="36" t="str">
        <f>E21</f>
        <v>AREA group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1" t="s">
        <v>36</v>
      </c>
      <c r="D55" s="40"/>
      <c r="E55" s="40"/>
      <c r="F55" s="26" t="str">
        <f>IF(E18="","",E18)</f>
        <v>Vyplň údaj</v>
      </c>
      <c r="G55" s="40"/>
      <c r="H55" s="40"/>
      <c r="I55" s="31" t="s">
        <v>43</v>
      </c>
      <c r="J55" s="36" t="str">
        <f>E24</f>
        <v>Ing. Lada Franková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122</v>
      </c>
      <c r="D57" s="162"/>
      <c r="E57" s="162"/>
      <c r="F57" s="162"/>
      <c r="G57" s="162"/>
      <c r="H57" s="162"/>
      <c r="I57" s="162"/>
      <c r="J57" s="163" t="s">
        <v>123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80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124</v>
      </c>
    </row>
    <row r="60" hidden="1" s="9" customFormat="1" ht="24.96" customHeight="1">
      <c r="A60" s="9"/>
      <c r="B60" s="165"/>
      <c r="C60" s="166"/>
      <c r="D60" s="167" t="s">
        <v>125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71"/>
      <c r="C61" s="172"/>
      <c r="D61" s="173" t="s">
        <v>126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71"/>
      <c r="C62" s="172"/>
      <c r="D62" s="173" t="s">
        <v>127</v>
      </c>
      <c r="E62" s="174"/>
      <c r="F62" s="174"/>
      <c r="G62" s="174"/>
      <c r="H62" s="174"/>
      <c r="I62" s="174"/>
      <c r="J62" s="175">
        <f>J135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71"/>
      <c r="C63" s="172"/>
      <c r="D63" s="173" t="s">
        <v>128</v>
      </c>
      <c r="E63" s="174"/>
      <c r="F63" s="174"/>
      <c r="G63" s="174"/>
      <c r="H63" s="174"/>
      <c r="I63" s="174"/>
      <c r="J63" s="175">
        <f>J148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71"/>
      <c r="C64" s="172"/>
      <c r="D64" s="173" t="s">
        <v>129</v>
      </c>
      <c r="E64" s="174"/>
      <c r="F64" s="174"/>
      <c r="G64" s="174"/>
      <c r="H64" s="174"/>
      <c r="I64" s="174"/>
      <c r="J64" s="175">
        <f>J156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2" customFormat="1" ht="21.84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 s="2" customFormat="1" ht="6.96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idden="1"/>
    <row r="68" hidden="1"/>
    <row r="69" hidden="1"/>
    <row r="70" s="2" customFormat="1" ht="6.96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24.96" customHeight="1">
      <c r="A71" s="38"/>
      <c r="B71" s="39"/>
      <c r="C71" s="22" t="s">
        <v>130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6.96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2" customHeight="1">
      <c r="A73" s="38"/>
      <c r="B73" s="39"/>
      <c r="C73" s="31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6.5" customHeight="1">
      <c r="A74" s="38"/>
      <c r="B74" s="39"/>
      <c r="C74" s="40"/>
      <c r="D74" s="40"/>
      <c r="E74" s="160" t="str">
        <f>E7</f>
        <v>Vodokrty - obytná zóna Z78 dodatek č.1</v>
      </c>
      <c r="F74" s="31"/>
      <c r="G74" s="31"/>
      <c r="H74" s="31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1" t="s">
        <v>118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6.5" customHeight="1">
      <c r="A76" s="38"/>
      <c r="B76" s="39"/>
      <c r="C76" s="40"/>
      <c r="D76" s="40"/>
      <c r="E76" s="69" t="str">
        <f>E9</f>
        <v>000 - SO 000 Příprava staveniště a HTÚ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1" t="s">
        <v>22</v>
      </c>
      <c r="D78" s="40"/>
      <c r="E78" s="40"/>
      <c r="F78" s="26" t="str">
        <f>F12</f>
        <v>k. ú. Vodokrty</v>
      </c>
      <c r="G78" s="40"/>
      <c r="H78" s="40"/>
      <c r="I78" s="31" t="s">
        <v>24</v>
      </c>
      <c r="J78" s="72" t="str">
        <f>IF(J12="","",J12)</f>
        <v>5. 8. 2021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1" t="s">
        <v>30</v>
      </c>
      <c r="D80" s="40"/>
      <c r="E80" s="40"/>
      <c r="F80" s="26" t="str">
        <f>E15</f>
        <v>Obec Řenče</v>
      </c>
      <c r="G80" s="40"/>
      <c r="H80" s="40"/>
      <c r="I80" s="31" t="s">
        <v>38</v>
      </c>
      <c r="J80" s="36" t="str">
        <f>E21</f>
        <v>AREA group s.r.o.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1" t="s">
        <v>36</v>
      </c>
      <c r="D81" s="40"/>
      <c r="E81" s="40"/>
      <c r="F81" s="26" t="str">
        <f>IF(E18="","",E18)</f>
        <v>Vyplň údaj</v>
      </c>
      <c r="G81" s="40"/>
      <c r="H81" s="40"/>
      <c r="I81" s="31" t="s">
        <v>43</v>
      </c>
      <c r="J81" s="36" t="str">
        <f>E24</f>
        <v>Ing. Lada Franková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0.32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11" customFormat="1" ht="29.28" customHeight="1">
      <c r="A83" s="177"/>
      <c r="B83" s="178"/>
      <c r="C83" s="179" t="s">
        <v>131</v>
      </c>
      <c r="D83" s="180" t="s">
        <v>67</v>
      </c>
      <c r="E83" s="180" t="s">
        <v>63</v>
      </c>
      <c r="F83" s="180" t="s">
        <v>64</v>
      </c>
      <c r="G83" s="180" t="s">
        <v>132</v>
      </c>
      <c r="H83" s="180" t="s">
        <v>133</v>
      </c>
      <c r="I83" s="180" t="s">
        <v>134</v>
      </c>
      <c r="J83" s="180" t="s">
        <v>123</v>
      </c>
      <c r="K83" s="181" t="s">
        <v>135</v>
      </c>
      <c r="L83" s="182"/>
      <c r="M83" s="92" t="s">
        <v>44</v>
      </c>
      <c r="N83" s="93" t="s">
        <v>52</v>
      </c>
      <c r="O83" s="93" t="s">
        <v>136</v>
      </c>
      <c r="P83" s="93" t="s">
        <v>137</v>
      </c>
      <c r="Q83" s="93" t="s">
        <v>138</v>
      </c>
      <c r="R83" s="93" t="s">
        <v>139</v>
      </c>
      <c r="S83" s="93" t="s">
        <v>140</v>
      </c>
      <c r="T83" s="94" t="s">
        <v>141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="2" customFormat="1" ht="22.8" customHeight="1">
      <c r="A84" s="38"/>
      <c r="B84" s="39"/>
      <c r="C84" s="99" t="s">
        <v>142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</f>
        <v>0</v>
      </c>
      <c r="Q84" s="96"/>
      <c r="R84" s="185">
        <f>R85</f>
        <v>49.549692834600002</v>
      </c>
      <c r="S84" s="96"/>
      <c r="T84" s="186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6" t="s">
        <v>81</v>
      </c>
      <c r="AU84" s="16" t="s">
        <v>124</v>
      </c>
      <c r="BK84" s="187">
        <f>BK85</f>
        <v>0</v>
      </c>
    </row>
    <row r="85" s="12" customFormat="1" ht="25.92" customHeight="1">
      <c r="A85" s="12"/>
      <c r="B85" s="188"/>
      <c r="C85" s="189"/>
      <c r="D85" s="190" t="s">
        <v>81</v>
      </c>
      <c r="E85" s="191" t="s">
        <v>143</v>
      </c>
      <c r="F85" s="191" t="s">
        <v>144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P86+P135+P148+P156</f>
        <v>0</v>
      </c>
      <c r="Q85" s="196"/>
      <c r="R85" s="197">
        <f>R86+R135+R148+R156</f>
        <v>49.549692834600002</v>
      </c>
      <c r="S85" s="196"/>
      <c r="T85" s="198">
        <f>T86+T135+T148+T156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90</v>
      </c>
      <c r="AT85" s="200" t="s">
        <v>81</v>
      </c>
      <c r="AU85" s="200" t="s">
        <v>82</v>
      </c>
      <c r="AY85" s="199" t="s">
        <v>145</v>
      </c>
      <c r="BK85" s="201">
        <f>BK86+BK135+BK148+BK156</f>
        <v>0</v>
      </c>
    </row>
    <row r="86" s="12" customFormat="1" ht="22.8" customHeight="1">
      <c r="A86" s="12"/>
      <c r="B86" s="188"/>
      <c r="C86" s="189"/>
      <c r="D86" s="190" t="s">
        <v>81</v>
      </c>
      <c r="E86" s="202" t="s">
        <v>90</v>
      </c>
      <c r="F86" s="202" t="s">
        <v>146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SUM(P87:P134)</f>
        <v>0</v>
      </c>
      <c r="Q86" s="196"/>
      <c r="R86" s="197">
        <f>SUM(R87:R134)</f>
        <v>0.17937220000000001</v>
      </c>
      <c r="S86" s="196"/>
      <c r="T86" s="198">
        <f>SUM(T87:T134)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90</v>
      </c>
      <c r="AT86" s="200" t="s">
        <v>81</v>
      </c>
      <c r="AU86" s="200" t="s">
        <v>90</v>
      </c>
      <c r="AY86" s="199" t="s">
        <v>145</v>
      </c>
      <c r="BK86" s="201">
        <f>SUM(BK87:BK134)</f>
        <v>0</v>
      </c>
    </row>
    <row r="87" s="2" customFormat="1" ht="33" customHeight="1">
      <c r="A87" s="38"/>
      <c r="B87" s="39"/>
      <c r="C87" s="204" t="s">
        <v>90</v>
      </c>
      <c r="D87" s="204" t="s">
        <v>147</v>
      </c>
      <c r="E87" s="205" t="s">
        <v>148</v>
      </c>
      <c r="F87" s="206" t="s">
        <v>149</v>
      </c>
      <c r="G87" s="207" t="s">
        <v>150</v>
      </c>
      <c r="H87" s="208">
        <v>10</v>
      </c>
      <c r="I87" s="209"/>
      <c r="J87" s="210">
        <f>ROUND(I87*H87,2)</f>
        <v>0</v>
      </c>
      <c r="K87" s="206" t="s">
        <v>151</v>
      </c>
      <c r="L87" s="44"/>
      <c r="M87" s="211" t="s">
        <v>44</v>
      </c>
      <c r="N87" s="212" t="s">
        <v>53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152</v>
      </c>
      <c r="AT87" s="215" t="s">
        <v>147</v>
      </c>
      <c r="AU87" s="215" t="s">
        <v>92</v>
      </c>
      <c r="AY87" s="16" t="s">
        <v>145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90</v>
      </c>
      <c r="BK87" s="216">
        <f>ROUND(I87*H87,2)</f>
        <v>0</v>
      </c>
      <c r="BL87" s="16" t="s">
        <v>152</v>
      </c>
      <c r="BM87" s="215" t="s">
        <v>153</v>
      </c>
    </row>
    <row r="88" s="2" customFormat="1">
      <c r="A88" s="38"/>
      <c r="B88" s="39"/>
      <c r="C88" s="40"/>
      <c r="D88" s="217" t="s">
        <v>154</v>
      </c>
      <c r="E88" s="40"/>
      <c r="F88" s="218" t="s">
        <v>155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6" t="s">
        <v>154</v>
      </c>
      <c r="AU88" s="16" t="s">
        <v>92</v>
      </c>
    </row>
    <row r="89" s="2" customFormat="1" ht="33" customHeight="1">
      <c r="A89" s="38"/>
      <c r="B89" s="39"/>
      <c r="C89" s="204" t="s">
        <v>92</v>
      </c>
      <c r="D89" s="204" t="s">
        <v>147</v>
      </c>
      <c r="E89" s="205" t="s">
        <v>156</v>
      </c>
      <c r="F89" s="206" t="s">
        <v>157</v>
      </c>
      <c r="G89" s="207" t="s">
        <v>150</v>
      </c>
      <c r="H89" s="208">
        <v>2</v>
      </c>
      <c r="I89" s="209"/>
      <c r="J89" s="210">
        <f>ROUND(I89*H89,2)</f>
        <v>0</v>
      </c>
      <c r="K89" s="206" t="s">
        <v>151</v>
      </c>
      <c r="L89" s="44"/>
      <c r="M89" s="211" t="s">
        <v>44</v>
      </c>
      <c r="N89" s="212" t="s">
        <v>53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152</v>
      </c>
      <c r="AT89" s="215" t="s">
        <v>147</v>
      </c>
      <c r="AU89" s="215" t="s">
        <v>92</v>
      </c>
      <c r="AY89" s="16" t="s">
        <v>145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90</v>
      </c>
      <c r="BK89" s="216">
        <f>ROUND(I89*H89,2)</f>
        <v>0</v>
      </c>
      <c r="BL89" s="16" t="s">
        <v>152</v>
      </c>
      <c r="BM89" s="215" t="s">
        <v>158</v>
      </c>
    </row>
    <row r="90" s="2" customFormat="1">
      <c r="A90" s="38"/>
      <c r="B90" s="39"/>
      <c r="C90" s="40"/>
      <c r="D90" s="217" t="s">
        <v>154</v>
      </c>
      <c r="E90" s="40"/>
      <c r="F90" s="218" t="s">
        <v>159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6" t="s">
        <v>154</v>
      </c>
      <c r="AU90" s="16" t="s">
        <v>92</v>
      </c>
    </row>
    <row r="91" s="2" customFormat="1" ht="24.15" customHeight="1">
      <c r="A91" s="38"/>
      <c r="B91" s="39"/>
      <c r="C91" s="204" t="s">
        <v>160</v>
      </c>
      <c r="D91" s="204" t="s">
        <v>147</v>
      </c>
      <c r="E91" s="205" t="s">
        <v>161</v>
      </c>
      <c r="F91" s="206" t="s">
        <v>162</v>
      </c>
      <c r="G91" s="207" t="s">
        <v>163</v>
      </c>
      <c r="H91" s="208">
        <v>1530</v>
      </c>
      <c r="I91" s="209"/>
      <c r="J91" s="210">
        <f>ROUND(I91*H91,2)</f>
        <v>0</v>
      </c>
      <c r="K91" s="206" t="s">
        <v>151</v>
      </c>
      <c r="L91" s="44"/>
      <c r="M91" s="211" t="s">
        <v>44</v>
      </c>
      <c r="N91" s="212" t="s">
        <v>53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152</v>
      </c>
      <c r="AT91" s="215" t="s">
        <v>147</v>
      </c>
      <c r="AU91" s="215" t="s">
        <v>92</v>
      </c>
      <c r="AY91" s="16" t="s">
        <v>145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90</v>
      </c>
      <c r="BK91" s="216">
        <f>ROUND(I91*H91,2)</f>
        <v>0</v>
      </c>
      <c r="BL91" s="16" t="s">
        <v>152</v>
      </c>
      <c r="BM91" s="215" t="s">
        <v>164</v>
      </c>
    </row>
    <row r="92" s="2" customFormat="1">
      <c r="A92" s="38"/>
      <c r="B92" s="39"/>
      <c r="C92" s="40"/>
      <c r="D92" s="217" t="s">
        <v>154</v>
      </c>
      <c r="E92" s="40"/>
      <c r="F92" s="218" t="s">
        <v>165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6" t="s">
        <v>154</v>
      </c>
      <c r="AU92" s="16" t="s">
        <v>92</v>
      </c>
    </row>
    <row r="93" s="13" customFormat="1">
      <c r="A93" s="13"/>
      <c r="B93" s="222"/>
      <c r="C93" s="223"/>
      <c r="D93" s="224" t="s">
        <v>166</v>
      </c>
      <c r="E93" s="225" t="s">
        <v>44</v>
      </c>
      <c r="F93" s="226" t="s">
        <v>167</v>
      </c>
      <c r="G93" s="223"/>
      <c r="H93" s="227">
        <v>1530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166</v>
      </c>
      <c r="AU93" s="233" t="s">
        <v>92</v>
      </c>
      <c r="AV93" s="13" t="s">
        <v>92</v>
      </c>
      <c r="AW93" s="13" t="s">
        <v>42</v>
      </c>
      <c r="AX93" s="13" t="s">
        <v>90</v>
      </c>
      <c r="AY93" s="233" t="s">
        <v>145</v>
      </c>
    </row>
    <row r="94" s="2" customFormat="1" ht="33" customHeight="1">
      <c r="A94" s="38"/>
      <c r="B94" s="39"/>
      <c r="C94" s="204" t="s">
        <v>152</v>
      </c>
      <c r="D94" s="204" t="s">
        <v>147</v>
      </c>
      <c r="E94" s="205" t="s">
        <v>168</v>
      </c>
      <c r="F94" s="206" t="s">
        <v>169</v>
      </c>
      <c r="G94" s="207" t="s">
        <v>170</v>
      </c>
      <c r="H94" s="208">
        <v>456.73200000000003</v>
      </c>
      <c r="I94" s="209"/>
      <c r="J94" s="210">
        <f>ROUND(I94*H94,2)</f>
        <v>0</v>
      </c>
      <c r="K94" s="206" t="s">
        <v>151</v>
      </c>
      <c r="L94" s="44"/>
      <c r="M94" s="211" t="s">
        <v>44</v>
      </c>
      <c r="N94" s="212" t="s">
        <v>53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152</v>
      </c>
      <c r="AT94" s="215" t="s">
        <v>147</v>
      </c>
      <c r="AU94" s="215" t="s">
        <v>92</v>
      </c>
      <c r="AY94" s="16" t="s">
        <v>145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90</v>
      </c>
      <c r="BK94" s="216">
        <f>ROUND(I94*H94,2)</f>
        <v>0</v>
      </c>
      <c r="BL94" s="16" t="s">
        <v>152</v>
      </c>
      <c r="BM94" s="215" t="s">
        <v>171</v>
      </c>
    </row>
    <row r="95" s="2" customFormat="1">
      <c r="A95" s="38"/>
      <c r="B95" s="39"/>
      <c r="C95" s="40"/>
      <c r="D95" s="217" t="s">
        <v>154</v>
      </c>
      <c r="E95" s="40"/>
      <c r="F95" s="218" t="s">
        <v>172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6" t="s">
        <v>154</v>
      </c>
      <c r="AU95" s="16" t="s">
        <v>92</v>
      </c>
    </row>
    <row r="96" s="13" customFormat="1">
      <c r="A96" s="13"/>
      <c r="B96" s="222"/>
      <c r="C96" s="223"/>
      <c r="D96" s="224" t="s">
        <v>166</v>
      </c>
      <c r="E96" s="225" t="s">
        <v>44</v>
      </c>
      <c r="F96" s="226" t="s">
        <v>173</v>
      </c>
      <c r="G96" s="223"/>
      <c r="H96" s="227">
        <v>236.09999999999999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166</v>
      </c>
      <c r="AU96" s="233" t="s">
        <v>92</v>
      </c>
      <c r="AV96" s="13" t="s">
        <v>92</v>
      </c>
      <c r="AW96" s="13" t="s">
        <v>42</v>
      </c>
      <c r="AX96" s="13" t="s">
        <v>82</v>
      </c>
      <c r="AY96" s="233" t="s">
        <v>145</v>
      </c>
    </row>
    <row r="97" s="13" customFormat="1">
      <c r="A97" s="13"/>
      <c r="B97" s="222"/>
      <c r="C97" s="223"/>
      <c r="D97" s="224" t="s">
        <v>166</v>
      </c>
      <c r="E97" s="225" t="s">
        <v>44</v>
      </c>
      <c r="F97" s="226" t="s">
        <v>174</v>
      </c>
      <c r="G97" s="223"/>
      <c r="H97" s="227">
        <v>143.68199999999999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166</v>
      </c>
      <c r="AU97" s="233" t="s">
        <v>92</v>
      </c>
      <c r="AV97" s="13" t="s">
        <v>92</v>
      </c>
      <c r="AW97" s="13" t="s">
        <v>42</v>
      </c>
      <c r="AX97" s="13" t="s">
        <v>82</v>
      </c>
      <c r="AY97" s="233" t="s">
        <v>145</v>
      </c>
    </row>
    <row r="98" s="13" customFormat="1">
      <c r="A98" s="13"/>
      <c r="B98" s="222"/>
      <c r="C98" s="223"/>
      <c r="D98" s="224" t="s">
        <v>166</v>
      </c>
      <c r="E98" s="225" t="s">
        <v>44</v>
      </c>
      <c r="F98" s="226" t="s">
        <v>175</v>
      </c>
      <c r="G98" s="223"/>
      <c r="H98" s="227">
        <v>62.100000000000001</v>
      </c>
      <c r="I98" s="228"/>
      <c r="J98" s="223"/>
      <c r="K98" s="223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166</v>
      </c>
      <c r="AU98" s="233" t="s">
        <v>92</v>
      </c>
      <c r="AV98" s="13" t="s">
        <v>92</v>
      </c>
      <c r="AW98" s="13" t="s">
        <v>42</v>
      </c>
      <c r="AX98" s="13" t="s">
        <v>82</v>
      </c>
      <c r="AY98" s="233" t="s">
        <v>145</v>
      </c>
    </row>
    <row r="99" s="13" customFormat="1">
      <c r="A99" s="13"/>
      <c r="B99" s="222"/>
      <c r="C99" s="223"/>
      <c r="D99" s="224" t="s">
        <v>166</v>
      </c>
      <c r="E99" s="225" t="s">
        <v>44</v>
      </c>
      <c r="F99" s="226" t="s">
        <v>176</v>
      </c>
      <c r="G99" s="223"/>
      <c r="H99" s="227">
        <v>5.25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166</v>
      </c>
      <c r="AU99" s="233" t="s">
        <v>92</v>
      </c>
      <c r="AV99" s="13" t="s">
        <v>92</v>
      </c>
      <c r="AW99" s="13" t="s">
        <v>42</v>
      </c>
      <c r="AX99" s="13" t="s">
        <v>82</v>
      </c>
      <c r="AY99" s="233" t="s">
        <v>145</v>
      </c>
    </row>
    <row r="100" s="13" customFormat="1">
      <c r="A100" s="13"/>
      <c r="B100" s="222"/>
      <c r="C100" s="223"/>
      <c r="D100" s="224" t="s">
        <v>166</v>
      </c>
      <c r="E100" s="225" t="s">
        <v>44</v>
      </c>
      <c r="F100" s="226" t="s">
        <v>177</v>
      </c>
      <c r="G100" s="223"/>
      <c r="H100" s="227">
        <v>9.5999999999999996</v>
      </c>
      <c r="I100" s="228"/>
      <c r="J100" s="223"/>
      <c r="K100" s="223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166</v>
      </c>
      <c r="AU100" s="233" t="s">
        <v>92</v>
      </c>
      <c r="AV100" s="13" t="s">
        <v>92</v>
      </c>
      <c r="AW100" s="13" t="s">
        <v>42</v>
      </c>
      <c r="AX100" s="13" t="s">
        <v>82</v>
      </c>
      <c r="AY100" s="233" t="s">
        <v>145</v>
      </c>
    </row>
    <row r="101" s="2" customFormat="1" ht="44.25" customHeight="1">
      <c r="A101" s="38"/>
      <c r="B101" s="39"/>
      <c r="C101" s="204" t="s">
        <v>178</v>
      </c>
      <c r="D101" s="204" t="s">
        <v>147</v>
      </c>
      <c r="E101" s="205" t="s">
        <v>179</v>
      </c>
      <c r="F101" s="206" t="s">
        <v>180</v>
      </c>
      <c r="G101" s="207" t="s">
        <v>170</v>
      </c>
      <c r="H101" s="208">
        <v>18.408999999999999</v>
      </c>
      <c r="I101" s="209"/>
      <c r="J101" s="210">
        <f>ROUND(I101*H101,2)</f>
        <v>0</v>
      </c>
      <c r="K101" s="206" t="s">
        <v>151</v>
      </c>
      <c r="L101" s="44"/>
      <c r="M101" s="211" t="s">
        <v>44</v>
      </c>
      <c r="N101" s="212" t="s">
        <v>53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152</v>
      </c>
      <c r="AT101" s="215" t="s">
        <v>147</v>
      </c>
      <c r="AU101" s="215" t="s">
        <v>92</v>
      </c>
      <c r="AY101" s="16" t="s">
        <v>145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90</v>
      </c>
      <c r="BK101" s="216">
        <f>ROUND(I101*H101,2)</f>
        <v>0</v>
      </c>
      <c r="BL101" s="16" t="s">
        <v>152</v>
      </c>
      <c r="BM101" s="215" t="s">
        <v>181</v>
      </c>
    </row>
    <row r="102" s="2" customFormat="1">
      <c r="A102" s="38"/>
      <c r="B102" s="39"/>
      <c r="C102" s="40"/>
      <c r="D102" s="217" t="s">
        <v>154</v>
      </c>
      <c r="E102" s="40"/>
      <c r="F102" s="218" t="s">
        <v>182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6" t="s">
        <v>154</v>
      </c>
      <c r="AU102" s="16" t="s">
        <v>92</v>
      </c>
    </row>
    <row r="103" s="13" customFormat="1">
      <c r="A103" s="13"/>
      <c r="B103" s="222"/>
      <c r="C103" s="223"/>
      <c r="D103" s="224" t="s">
        <v>166</v>
      </c>
      <c r="E103" s="225" t="s">
        <v>44</v>
      </c>
      <c r="F103" s="226" t="s">
        <v>183</v>
      </c>
      <c r="G103" s="223"/>
      <c r="H103" s="227">
        <v>18.408999999999999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166</v>
      </c>
      <c r="AU103" s="233" t="s">
        <v>92</v>
      </c>
      <c r="AV103" s="13" t="s">
        <v>92</v>
      </c>
      <c r="AW103" s="13" t="s">
        <v>42</v>
      </c>
      <c r="AX103" s="13" t="s">
        <v>90</v>
      </c>
      <c r="AY103" s="233" t="s">
        <v>145</v>
      </c>
    </row>
    <row r="104" s="2" customFormat="1" ht="62.7" customHeight="1">
      <c r="A104" s="38"/>
      <c r="B104" s="39"/>
      <c r="C104" s="204" t="s">
        <v>184</v>
      </c>
      <c r="D104" s="204" t="s">
        <v>147</v>
      </c>
      <c r="E104" s="205" t="s">
        <v>185</v>
      </c>
      <c r="F104" s="206" t="s">
        <v>186</v>
      </c>
      <c r="G104" s="207" t="s">
        <v>170</v>
      </c>
      <c r="H104" s="208">
        <v>236.09999999999999</v>
      </c>
      <c r="I104" s="209"/>
      <c r="J104" s="210">
        <f>ROUND(I104*H104,2)</f>
        <v>0</v>
      </c>
      <c r="K104" s="206" t="s">
        <v>151</v>
      </c>
      <c r="L104" s="44"/>
      <c r="M104" s="211" t="s">
        <v>44</v>
      </c>
      <c r="N104" s="212" t="s">
        <v>53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152</v>
      </c>
      <c r="AT104" s="215" t="s">
        <v>147</v>
      </c>
      <c r="AU104" s="215" t="s">
        <v>92</v>
      </c>
      <c r="AY104" s="16" t="s">
        <v>145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90</v>
      </c>
      <c r="BK104" s="216">
        <f>ROUND(I104*H104,2)</f>
        <v>0</v>
      </c>
      <c r="BL104" s="16" t="s">
        <v>152</v>
      </c>
      <c r="BM104" s="215" t="s">
        <v>187</v>
      </c>
    </row>
    <row r="105" s="2" customFormat="1">
      <c r="A105" s="38"/>
      <c r="B105" s="39"/>
      <c r="C105" s="40"/>
      <c r="D105" s="217" t="s">
        <v>154</v>
      </c>
      <c r="E105" s="40"/>
      <c r="F105" s="218" t="s">
        <v>188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6" t="s">
        <v>154</v>
      </c>
      <c r="AU105" s="16" t="s">
        <v>92</v>
      </c>
    </row>
    <row r="106" s="13" customFormat="1">
      <c r="A106" s="13"/>
      <c r="B106" s="222"/>
      <c r="C106" s="223"/>
      <c r="D106" s="224" t="s">
        <v>166</v>
      </c>
      <c r="E106" s="225" t="s">
        <v>44</v>
      </c>
      <c r="F106" s="226" t="s">
        <v>173</v>
      </c>
      <c r="G106" s="223"/>
      <c r="H106" s="227">
        <v>236.09999999999999</v>
      </c>
      <c r="I106" s="228"/>
      <c r="J106" s="223"/>
      <c r="K106" s="223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166</v>
      </c>
      <c r="AU106" s="233" t="s">
        <v>92</v>
      </c>
      <c r="AV106" s="13" t="s">
        <v>92</v>
      </c>
      <c r="AW106" s="13" t="s">
        <v>42</v>
      </c>
      <c r="AX106" s="13" t="s">
        <v>82</v>
      </c>
      <c r="AY106" s="233" t="s">
        <v>145</v>
      </c>
    </row>
    <row r="107" s="2" customFormat="1" ht="62.7" customHeight="1">
      <c r="A107" s="38"/>
      <c r="B107" s="39"/>
      <c r="C107" s="204" t="s">
        <v>189</v>
      </c>
      <c r="D107" s="204" t="s">
        <v>147</v>
      </c>
      <c r="E107" s="205" t="s">
        <v>190</v>
      </c>
      <c r="F107" s="206" t="s">
        <v>191</v>
      </c>
      <c r="G107" s="207" t="s">
        <v>170</v>
      </c>
      <c r="H107" s="208">
        <v>84.540999999999997</v>
      </c>
      <c r="I107" s="209"/>
      <c r="J107" s="210">
        <f>ROUND(I107*H107,2)</f>
        <v>0</v>
      </c>
      <c r="K107" s="206" t="s">
        <v>151</v>
      </c>
      <c r="L107" s="44"/>
      <c r="M107" s="211" t="s">
        <v>44</v>
      </c>
      <c r="N107" s="212" t="s">
        <v>53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152</v>
      </c>
      <c r="AT107" s="215" t="s">
        <v>147</v>
      </c>
      <c r="AU107" s="215" t="s">
        <v>92</v>
      </c>
      <c r="AY107" s="16" t="s">
        <v>145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90</v>
      </c>
      <c r="BK107" s="216">
        <f>ROUND(I107*H107,2)</f>
        <v>0</v>
      </c>
      <c r="BL107" s="16" t="s">
        <v>152</v>
      </c>
      <c r="BM107" s="215" t="s">
        <v>192</v>
      </c>
    </row>
    <row r="108" s="2" customFormat="1">
      <c r="A108" s="38"/>
      <c r="B108" s="39"/>
      <c r="C108" s="40"/>
      <c r="D108" s="217" t="s">
        <v>154</v>
      </c>
      <c r="E108" s="40"/>
      <c r="F108" s="218" t="s">
        <v>193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6" t="s">
        <v>154</v>
      </c>
      <c r="AU108" s="16" t="s">
        <v>92</v>
      </c>
    </row>
    <row r="109" s="13" customFormat="1">
      <c r="A109" s="13"/>
      <c r="B109" s="222"/>
      <c r="C109" s="223"/>
      <c r="D109" s="224" t="s">
        <v>166</v>
      </c>
      <c r="E109" s="225" t="s">
        <v>44</v>
      </c>
      <c r="F109" s="226" t="s">
        <v>174</v>
      </c>
      <c r="G109" s="223"/>
      <c r="H109" s="227">
        <v>143.68199999999999</v>
      </c>
      <c r="I109" s="228"/>
      <c r="J109" s="223"/>
      <c r="K109" s="223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166</v>
      </c>
      <c r="AU109" s="233" t="s">
        <v>92</v>
      </c>
      <c r="AV109" s="13" t="s">
        <v>92</v>
      </c>
      <c r="AW109" s="13" t="s">
        <v>42</v>
      </c>
      <c r="AX109" s="13" t="s">
        <v>82</v>
      </c>
      <c r="AY109" s="233" t="s">
        <v>145</v>
      </c>
    </row>
    <row r="110" s="13" customFormat="1">
      <c r="A110" s="13"/>
      <c r="B110" s="222"/>
      <c r="C110" s="223"/>
      <c r="D110" s="224" t="s">
        <v>166</v>
      </c>
      <c r="E110" s="225" t="s">
        <v>44</v>
      </c>
      <c r="F110" s="226" t="s">
        <v>175</v>
      </c>
      <c r="G110" s="223"/>
      <c r="H110" s="227">
        <v>62.100000000000001</v>
      </c>
      <c r="I110" s="228"/>
      <c r="J110" s="223"/>
      <c r="K110" s="223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166</v>
      </c>
      <c r="AU110" s="233" t="s">
        <v>92</v>
      </c>
      <c r="AV110" s="13" t="s">
        <v>92</v>
      </c>
      <c r="AW110" s="13" t="s">
        <v>42</v>
      </c>
      <c r="AX110" s="13" t="s">
        <v>82</v>
      </c>
      <c r="AY110" s="233" t="s">
        <v>145</v>
      </c>
    </row>
    <row r="111" s="13" customFormat="1">
      <c r="A111" s="13"/>
      <c r="B111" s="222"/>
      <c r="C111" s="223"/>
      <c r="D111" s="224" t="s">
        <v>166</v>
      </c>
      <c r="E111" s="225" t="s">
        <v>44</v>
      </c>
      <c r="F111" s="226" t="s">
        <v>176</v>
      </c>
      <c r="G111" s="223"/>
      <c r="H111" s="227">
        <v>5.25</v>
      </c>
      <c r="I111" s="228"/>
      <c r="J111" s="223"/>
      <c r="K111" s="223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166</v>
      </c>
      <c r="AU111" s="233" t="s">
        <v>92</v>
      </c>
      <c r="AV111" s="13" t="s">
        <v>92</v>
      </c>
      <c r="AW111" s="13" t="s">
        <v>42</v>
      </c>
      <c r="AX111" s="13" t="s">
        <v>82</v>
      </c>
      <c r="AY111" s="233" t="s">
        <v>145</v>
      </c>
    </row>
    <row r="112" s="13" customFormat="1">
      <c r="A112" s="13"/>
      <c r="B112" s="222"/>
      <c r="C112" s="223"/>
      <c r="D112" s="224" t="s">
        <v>166</v>
      </c>
      <c r="E112" s="225" t="s">
        <v>44</v>
      </c>
      <c r="F112" s="226" t="s">
        <v>177</v>
      </c>
      <c r="G112" s="223"/>
      <c r="H112" s="227">
        <v>9.5999999999999996</v>
      </c>
      <c r="I112" s="228"/>
      <c r="J112" s="223"/>
      <c r="K112" s="223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166</v>
      </c>
      <c r="AU112" s="233" t="s">
        <v>92</v>
      </c>
      <c r="AV112" s="13" t="s">
        <v>92</v>
      </c>
      <c r="AW112" s="13" t="s">
        <v>42</v>
      </c>
      <c r="AX112" s="13" t="s">
        <v>82</v>
      </c>
      <c r="AY112" s="233" t="s">
        <v>145</v>
      </c>
    </row>
    <row r="113" s="13" customFormat="1">
      <c r="A113" s="13"/>
      <c r="B113" s="222"/>
      <c r="C113" s="223"/>
      <c r="D113" s="224" t="s">
        <v>166</v>
      </c>
      <c r="E113" s="225" t="s">
        <v>44</v>
      </c>
      <c r="F113" s="226" t="s">
        <v>194</v>
      </c>
      <c r="G113" s="223"/>
      <c r="H113" s="227">
        <v>18.408999999999999</v>
      </c>
      <c r="I113" s="228"/>
      <c r="J113" s="223"/>
      <c r="K113" s="223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166</v>
      </c>
      <c r="AU113" s="233" t="s">
        <v>92</v>
      </c>
      <c r="AV113" s="13" t="s">
        <v>92</v>
      </c>
      <c r="AW113" s="13" t="s">
        <v>42</v>
      </c>
      <c r="AX113" s="13" t="s">
        <v>82</v>
      </c>
      <c r="AY113" s="233" t="s">
        <v>145</v>
      </c>
    </row>
    <row r="114" s="13" customFormat="1">
      <c r="A114" s="13"/>
      <c r="B114" s="222"/>
      <c r="C114" s="223"/>
      <c r="D114" s="224" t="s">
        <v>166</v>
      </c>
      <c r="E114" s="225" t="s">
        <v>44</v>
      </c>
      <c r="F114" s="226" t="s">
        <v>195</v>
      </c>
      <c r="G114" s="223"/>
      <c r="H114" s="227">
        <v>-154.5</v>
      </c>
      <c r="I114" s="228"/>
      <c r="J114" s="223"/>
      <c r="K114" s="223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166</v>
      </c>
      <c r="AU114" s="233" t="s">
        <v>92</v>
      </c>
      <c r="AV114" s="13" t="s">
        <v>92</v>
      </c>
      <c r="AW114" s="13" t="s">
        <v>42</v>
      </c>
      <c r="AX114" s="13" t="s">
        <v>82</v>
      </c>
      <c r="AY114" s="233" t="s">
        <v>145</v>
      </c>
    </row>
    <row r="115" s="2" customFormat="1" ht="44.25" customHeight="1">
      <c r="A115" s="38"/>
      <c r="B115" s="39"/>
      <c r="C115" s="204" t="s">
        <v>196</v>
      </c>
      <c r="D115" s="204" t="s">
        <v>147</v>
      </c>
      <c r="E115" s="205" t="s">
        <v>197</v>
      </c>
      <c r="F115" s="206" t="s">
        <v>198</v>
      </c>
      <c r="G115" s="207" t="s">
        <v>199</v>
      </c>
      <c r="H115" s="208">
        <v>152.17400000000001</v>
      </c>
      <c r="I115" s="209"/>
      <c r="J115" s="210">
        <f>ROUND(I115*H115,2)</f>
        <v>0</v>
      </c>
      <c r="K115" s="206" t="s">
        <v>151</v>
      </c>
      <c r="L115" s="44"/>
      <c r="M115" s="211" t="s">
        <v>44</v>
      </c>
      <c r="N115" s="212" t="s">
        <v>53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152</v>
      </c>
      <c r="AT115" s="215" t="s">
        <v>147</v>
      </c>
      <c r="AU115" s="215" t="s">
        <v>92</v>
      </c>
      <c r="AY115" s="16" t="s">
        <v>145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6" t="s">
        <v>90</v>
      </c>
      <c r="BK115" s="216">
        <f>ROUND(I115*H115,2)</f>
        <v>0</v>
      </c>
      <c r="BL115" s="16" t="s">
        <v>152</v>
      </c>
      <c r="BM115" s="215" t="s">
        <v>200</v>
      </c>
    </row>
    <row r="116" s="2" customFormat="1">
      <c r="A116" s="38"/>
      <c r="B116" s="39"/>
      <c r="C116" s="40"/>
      <c r="D116" s="217" t="s">
        <v>154</v>
      </c>
      <c r="E116" s="40"/>
      <c r="F116" s="218" t="s">
        <v>201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6" t="s">
        <v>154</v>
      </c>
      <c r="AU116" s="16" t="s">
        <v>92</v>
      </c>
    </row>
    <row r="117" s="13" customFormat="1">
      <c r="A117" s="13"/>
      <c r="B117" s="222"/>
      <c r="C117" s="223"/>
      <c r="D117" s="224" t="s">
        <v>166</v>
      </c>
      <c r="E117" s="223"/>
      <c r="F117" s="226" t="s">
        <v>202</v>
      </c>
      <c r="G117" s="223"/>
      <c r="H117" s="227">
        <v>152.17400000000001</v>
      </c>
      <c r="I117" s="228"/>
      <c r="J117" s="223"/>
      <c r="K117" s="223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166</v>
      </c>
      <c r="AU117" s="233" t="s">
        <v>92</v>
      </c>
      <c r="AV117" s="13" t="s">
        <v>92</v>
      </c>
      <c r="AW117" s="13" t="s">
        <v>4</v>
      </c>
      <c r="AX117" s="13" t="s">
        <v>90</v>
      </c>
      <c r="AY117" s="233" t="s">
        <v>145</v>
      </c>
    </row>
    <row r="118" s="2" customFormat="1" ht="37.8" customHeight="1">
      <c r="A118" s="38"/>
      <c r="B118" s="39"/>
      <c r="C118" s="204" t="s">
        <v>203</v>
      </c>
      <c r="D118" s="204" t="s">
        <v>147</v>
      </c>
      <c r="E118" s="205" t="s">
        <v>204</v>
      </c>
      <c r="F118" s="206" t="s">
        <v>205</v>
      </c>
      <c r="G118" s="207" t="s">
        <v>163</v>
      </c>
      <c r="H118" s="208">
        <v>708.10000000000002</v>
      </c>
      <c r="I118" s="209"/>
      <c r="J118" s="210">
        <f>ROUND(I118*H118,2)</f>
        <v>0</v>
      </c>
      <c r="K118" s="206" t="s">
        <v>151</v>
      </c>
      <c r="L118" s="44"/>
      <c r="M118" s="211" t="s">
        <v>44</v>
      </c>
      <c r="N118" s="212" t="s">
        <v>53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152</v>
      </c>
      <c r="AT118" s="215" t="s">
        <v>147</v>
      </c>
      <c r="AU118" s="215" t="s">
        <v>92</v>
      </c>
      <c r="AY118" s="16" t="s">
        <v>145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6" t="s">
        <v>90</v>
      </c>
      <c r="BK118" s="216">
        <f>ROUND(I118*H118,2)</f>
        <v>0</v>
      </c>
      <c r="BL118" s="16" t="s">
        <v>152</v>
      </c>
      <c r="BM118" s="215" t="s">
        <v>206</v>
      </c>
    </row>
    <row r="119" s="2" customFormat="1">
      <c r="A119" s="38"/>
      <c r="B119" s="39"/>
      <c r="C119" s="40"/>
      <c r="D119" s="217" t="s">
        <v>154</v>
      </c>
      <c r="E119" s="40"/>
      <c r="F119" s="218" t="s">
        <v>207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6" t="s">
        <v>154</v>
      </c>
      <c r="AU119" s="16" t="s">
        <v>92</v>
      </c>
    </row>
    <row r="120" s="13" customFormat="1">
      <c r="A120" s="13"/>
      <c r="B120" s="222"/>
      <c r="C120" s="223"/>
      <c r="D120" s="224" t="s">
        <v>166</v>
      </c>
      <c r="E120" s="225" t="s">
        <v>44</v>
      </c>
      <c r="F120" s="226" t="s">
        <v>208</v>
      </c>
      <c r="G120" s="223"/>
      <c r="H120" s="227">
        <v>25</v>
      </c>
      <c r="I120" s="228"/>
      <c r="J120" s="223"/>
      <c r="K120" s="223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166</v>
      </c>
      <c r="AU120" s="233" t="s">
        <v>92</v>
      </c>
      <c r="AV120" s="13" t="s">
        <v>92</v>
      </c>
      <c r="AW120" s="13" t="s">
        <v>42</v>
      </c>
      <c r="AX120" s="13" t="s">
        <v>82</v>
      </c>
      <c r="AY120" s="233" t="s">
        <v>145</v>
      </c>
    </row>
    <row r="121" s="13" customFormat="1">
      <c r="A121" s="13"/>
      <c r="B121" s="222"/>
      <c r="C121" s="223"/>
      <c r="D121" s="224" t="s">
        <v>166</v>
      </c>
      <c r="E121" s="225" t="s">
        <v>44</v>
      </c>
      <c r="F121" s="226" t="s">
        <v>209</v>
      </c>
      <c r="G121" s="223"/>
      <c r="H121" s="227">
        <v>30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166</v>
      </c>
      <c r="AU121" s="233" t="s">
        <v>92</v>
      </c>
      <c r="AV121" s="13" t="s">
        <v>92</v>
      </c>
      <c r="AW121" s="13" t="s">
        <v>42</v>
      </c>
      <c r="AX121" s="13" t="s">
        <v>82</v>
      </c>
      <c r="AY121" s="233" t="s">
        <v>145</v>
      </c>
    </row>
    <row r="122" s="13" customFormat="1">
      <c r="A122" s="13"/>
      <c r="B122" s="222"/>
      <c r="C122" s="223"/>
      <c r="D122" s="224" t="s">
        <v>166</v>
      </c>
      <c r="E122" s="225" t="s">
        <v>44</v>
      </c>
      <c r="F122" s="226" t="s">
        <v>210</v>
      </c>
      <c r="G122" s="223"/>
      <c r="H122" s="227">
        <v>653.10000000000002</v>
      </c>
      <c r="I122" s="228"/>
      <c r="J122" s="223"/>
      <c r="K122" s="223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166</v>
      </c>
      <c r="AU122" s="233" t="s">
        <v>92</v>
      </c>
      <c r="AV122" s="13" t="s">
        <v>92</v>
      </c>
      <c r="AW122" s="13" t="s">
        <v>42</v>
      </c>
      <c r="AX122" s="13" t="s">
        <v>82</v>
      </c>
      <c r="AY122" s="233" t="s">
        <v>145</v>
      </c>
    </row>
    <row r="123" s="2" customFormat="1" ht="44.25" customHeight="1">
      <c r="A123" s="38"/>
      <c r="B123" s="39"/>
      <c r="C123" s="204" t="s">
        <v>211</v>
      </c>
      <c r="D123" s="204" t="s">
        <v>147</v>
      </c>
      <c r="E123" s="205" t="s">
        <v>212</v>
      </c>
      <c r="F123" s="206" t="s">
        <v>213</v>
      </c>
      <c r="G123" s="207" t="s">
        <v>170</v>
      </c>
      <c r="H123" s="208">
        <v>236.09999999999999</v>
      </c>
      <c r="I123" s="209"/>
      <c r="J123" s="210">
        <f>ROUND(I123*H123,2)</f>
        <v>0</v>
      </c>
      <c r="K123" s="206" t="s">
        <v>151</v>
      </c>
      <c r="L123" s="44"/>
      <c r="M123" s="211" t="s">
        <v>44</v>
      </c>
      <c r="N123" s="212" t="s">
        <v>53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152</v>
      </c>
      <c r="AT123" s="215" t="s">
        <v>147</v>
      </c>
      <c r="AU123" s="215" t="s">
        <v>92</v>
      </c>
      <c r="AY123" s="16" t="s">
        <v>145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90</v>
      </c>
      <c r="BK123" s="216">
        <f>ROUND(I123*H123,2)</f>
        <v>0</v>
      </c>
      <c r="BL123" s="16" t="s">
        <v>152</v>
      </c>
      <c r="BM123" s="215" t="s">
        <v>214</v>
      </c>
    </row>
    <row r="124" s="2" customFormat="1">
      <c r="A124" s="38"/>
      <c r="B124" s="39"/>
      <c r="C124" s="40"/>
      <c r="D124" s="217" t="s">
        <v>154</v>
      </c>
      <c r="E124" s="40"/>
      <c r="F124" s="218" t="s">
        <v>215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154</v>
      </c>
      <c r="AU124" s="16" t="s">
        <v>92</v>
      </c>
    </row>
    <row r="125" s="13" customFormat="1">
      <c r="A125" s="13"/>
      <c r="B125" s="222"/>
      <c r="C125" s="223"/>
      <c r="D125" s="224" t="s">
        <v>166</v>
      </c>
      <c r="E125" s="225" t="s">
        <v>44</v>
      </c>
      <c r="F125" s="226" t="s">
        <v>173</v>
      </c>
      <c r="G125" s="223"/>
      <c r="H125" s="227">
        <v>236.09999999999999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166</v>
      </c>
      <c r="AU125" s="233" t="s">
        <v>92</v>
      </c>
      <c r="AV125" s="13" t="s">
        <v>92</v>
      </c>
      <c r="AW125" s="13" t="s">
        <v>42</v>
      </c>
      <c r="AX125" s="13" t="s">
        <v>82</v>
      </c>
      <c r="AY125" s="233" t="s">
        <v>145</v>
      </c>
    </row>
    <row r="126" s="2" customFormat="1" ht="44.25" customHeight="1">
      <c r="A126" s="38"/>
      <c r="B126" s="39"/>
      <c r="C126" s="204" t="s">
        <v>216</v>
      </c>
      <c r="D126" s="204" t="s">
        <v>147</v>
      </c>
      <c r="E126" s="205" t="s">
        <v>217</v>
      </c>
      <c r="F126" s="206" t="s">
        <v>218</v>
      </c>
      <c r="G126" s="207" t="s">
        <v>170</v>
      </c>
      <c r="H126" s="208">
        <v>236.09999999999999</v>
      </c>
      <c r="I126" s="209"/>
      <c r="J126" s="210">
        <f>ROUND(I126*H126,2)</f>
        <v>0</v>
      </c>
      <c r="K126" s="206" t="s">
        <v>151</v>
      </c>
      <c r="L126" s="44"/>
      <c r="M126" s="211" t="s">
        <v>44</v>
      </c>
      <c r="N126" s="212" t="s">
        <v>53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152</v>
      </c>
      <c r="AT126" s="215" t="s">
        <v>147</v>
      </c>
      <c r="AU126" s="215" t="s">
        <v>92</v>
      </c>
      <c r="AY126" s="16" t="s">
        <v>145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90</v>
      </c>
      <c r="BK126" s="216">
        <f>ROUND(I126*H126,2)</f>
        <v>0</v>
      </c>
      <c r="BL126" s="16" t="s">
        <v>152</v>
      </c>
      <c r="BM126" s="215" t="s">
        <v>219</v>
      </c>
    </row>
    <row r="127" s="2" customFormat="1">
      <c r="A127" s="38"/>
      <c r="B127" s="39"/>
      <c r="C127" s="40"/>
      <c r="D127" s="217" t="s">
        <v>154</v>
      </c>
      <c r="E127" s="40"/>
      <c r="F127" s="218" t="s">
        <v>220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6" t="s">
        <v>154</v>
      </c>
      <c r="AU127" s="16" t="s">
        <v>92</v>
      </c>
    </row>
    <row r="128" s="13" customFormat="1">
      <c r="A128" s="13"/>
      <c r="B128" s="222"/>
      <c r="C128" s="223"/>
      <c r="D128" s="224" t="s">
        <v>166</v>
      </c>
      <c r="E128" s="225" t="s">
        <v>44</v>
      </c>
      <c r="F128" s="226" t="s">
        <v>173</v>
      </c>
      <c r="G128" s="223"/>
      <c r="H128" s="227">
        <v>236.09999999999999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166</v>
      </c>
      <c r="AU128" s="233" t="s">
        <v>92</v>
      </c>
      <c r="AV128" s="13" t="s">
        <v>92</v>
      </c>
      <c r="AW128" s="13" t="s">
        <v>42</v>
      </c>
      <c r="AX128" s="13" t="s">
        <v>82</v>
      </c>
      <c r="AY128" s="233" t="s">
        <v>145</v>
      </c>
    </row>
    <row r="129" s="2" customFormat="1" ht="44.25" customHeight="1">
      <c r="A129" s="38"/>
      <c r="B129" s="39"/>
      <c r="C129" s="204" t="s">
        <v>221</v>
      </c>
      <c r="D129" s="204" t="s">
        <v>147</v>
      </c>
      <c r="E129" s="205" t="s">
        <v>222</v>
      </c>
      <c r="F129" s="206" t="s">
        <v>223</v>
      </c>
      <c r="G129" s="207" t="s">
        <v>170</v>
      </c>
      <c r="H129" s="208">
        <v>154.5</v>
      </c>
      <c r="I129" s="209"/>
      <c r="J129" s="210">
        <f>ROUND(I129*H129,2)</f>
        <v>0</v>
      </c>
      <c r="K129" s="206" t="s">
        <v>151</v>
      </c>
      <c r="L129" s="44"/>
      <c r="M129" s="211" t="s">
        <v>44</v>
      </c>
      <c r="N129" s="212" t="s">
        <v>53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152</v>
      </c>
      <c r="AT129" s="215" t="s">
        <v>147</v>
      </c>
      <c r="AU129" s="215" t="s">
        <v>92</v>
      </c>
      <c r="AY129" s="16" t="s">
        <v>145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90</v>
      </c>
      <c r="BK129" s="216">
        <f>ROUND(I129*H129,2)</f>
        <v>0</v>
      </c>
      <c r="BL129" s="16" t="s">
        <v>152</v>
      </c>
      <c r="BM129" s="215" t="s">
        <v>224</v>
      </c>
    </row>
    <row r="130" s="2" customFormat="1">
      <c r="A130" s="38"/>
      <c r="B130" s="39"/>
      <c r="C130" s="40"/>
      <c r="D130" s="217" t="s">
        <v>154</v>
      </c>
      <c r="E130" s="40"/>
      <c r="F130" s="218" t="s">
        <v>225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154</v>
      </c>
      <c r="AU130" s="16" t="s">
        <v>92</v>
      </c>
    </row>
    <row r="131" s="13" customFormat="1">
      <c r="A131" s="13"/>
      <c r="B131" s="222"/>
      <c r="C131" s="223"/>
      <c r="D131" s="224" t="s">
        <v>166</v>
      </c>
      <c r="E131" s="225" t="s">
        <v>44</v>
      </c>
      <c r="F131" s="226" t="s">
        <v>226</v>
      </c>
      <c r="G131" s="223"/>
      <c r="H131" s="227">
        <v>154.5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166</v>
      </c>
      <c r="AU131" s="233" t="s">
        <v>92</v>
      </c>
      <c r="AV131" s="13" t="s">
        <v>92</v>
      </c>
      <c r="AW131" s="13" t="s">
        <v>42</v>
      </c>
      <c r="AX131" s="13" t="s">
        <v>90</v>
      </c>
      <c r="AY131" s="233" t="s">
        <v>145</v>
      </c>
    </row>
    <row r="132" s="2" customFormat="1" ht="44.25" customHeight="1">
      <c r="A132" s="38"/>
      <c r="B132" s="39"/>
      <c r="C132" s="204" t="s">
        <v>227</v>
      </c>
      <c r="D132" s="204" t="s">
        <v>147</v>
      </c>
      <c r="E132" s="205" t="s">
        <v>228</v>
      </c>
      <c r="F132" s="206" t="s">
        <v>229</v>
      </c>
      <c r="G132" s="207" t="s">
        <v>150</v>
      </c>
      <c r="H132" s="208">
        <v>14</v>
      </c>
      <c r="I132" s="209"/>
      <c r="J132" s="210">
        <f>ROUND(I132*H132,2)</f>
        <v>0</v>
      </c>
      <c r="K132" s="206" t="s">
        <v>151</v>
      </c>
      <c r="L132" s="44"/>
      <c r="M132" s="211" t="s">
        <v>44</v>
      </c>
      <c r="N132" s="212" t="s">
        <v>53</v>
      </c>
      <c r="O132" s="84"/>
      <c r="P132" s="213">
        <f>O132*H132</f>
        <v>0</v>
      </c>
      <c r="Q132" s="213">
        <v>0.0128123</v>
      </c>
      <c r="R132" s="213">
        <f>Q132*H132</f>
        <v>0.17937220000000001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152</v>
      </c>
      <c r="AT132" s="215" t="s">
        <v>147</v>
      </c>
      <c r="AU132" s="215" t="s">
        <v>92</v>
      </c>
      <c r="AY132" s="16" t="s">
        <v>145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90</v>
      </c>
      <c r="BK132" s="216">
        <f>ROUND(I132*H132,2)</f>
        <v>0</v>
      </c>
      <c r="BL132" s="16" t="s">
        <v>152</v>
      </c>
      <c r="BM132" s="215" t="s">
        <v>230</v>
      </c>
    </row>
    <row r="133" s="2" customFormat="1">
      <c r="A133" s="38"/>
      <c r="B133" s="39"/>
      <c r="C133" s="40"/>
      <c r="D133" s="217" t="s">
        <v>154</v>
      </c>
      <c r="E133" s="40"/>
      <c r="F133" s="218" t="s">
        <v>231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154</v>
      </c>
      <c r="AU133" s="16" t="s">
        <v>92</v>
      </c>
    </row>
    <row r="134" s="13" customFormat="1">
      <c r="A134" s="13"/>
      <c r="B134" s="222"/>
      <c r="C134" s="223"/>
      <c r="D134" s="224" t="s">
        <v>166</v>
      </c>
      <c r="E134" s="225" t="s">
        <v>44</v>
      </c>
      <c r="F134" s="226" t="s">
        <v>232</v>
      </c>
      <c r="G134" s="223"/>
      <c r="H134" s="227">
        <v>14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166</v>
      </c>
      <c r="AU134" s="233" t="s">
        <v>92</v>
      </c>
      <c r="AV134" s="13" t="s">
        <v>92</v>
      </c>
      <c r="AW134" s="13" t="s">
        <v>42</v>
      </c>
      <c r="AX134" s="13" t="s">
        <v>90</v>
      </c>
      <c r="AY134" s="233" t="s">
        <v>145</v>
      </c>
    </row>
    <row r="135" s="12" customFormat="1" ht="22.8" customHeight="1">
      <c r="A135" s="12"/>
      <c r="B135" s="188"/>
      <c r="C135" s="189"/>
      <c r="D135" s="190" t="s">
        <v>81</v>
      </c>
      <c r="E135" s="202" t="s">
        <v>92</v>
      </c>
      <c r="F135" s="202" t="s">
        <v>233</v>
      </c>
      <c r="G135" s="189"/>
      <c r="H135" s="189"/>
      <c r="I135" s="192"/>
      <c r="J135" s="203">
        <f>BK135</f>
        <v>0</v>
      </c>
      <c r="K135" s="189"/>
      <c r="L135" s="194"/>
      <c r="M135" s="195"/>
      <c r="N135" s="196"/>
      <c r="O135" s="196"/>
      <c r="P135" s="197">
        <f>SUM(P136:P147)</f>
        <v>0</v>
      </c>
      <c r="Q135" s="196"/>
      <c r="R135" s="197">
        <f>SUM(R136:R147)</f>
        <v>24.570320634600002</v>
      </c>
      <c r="S135" s="196"/>
      <c r="T135" s="198">
        <f>SUM(T136:T147)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9" t="s">
        <v>90</v>
      </c>
      <c r="AT135" s="200" t="s">
        <v>81</v>
      </c>
      <c r="AU135" s="200" t="s">
        <v>90</v>
      </c>
      <c r="AY135" s="199" t="s">
        <v>145</v>
      </c>
      <c r="BK135" s="201">
        <f>SUM(BK136:BK147)</f>
        <v>0</v>
      </c>
    </row>
    <row r="136" s="2" customFormat="1" ht="37.8" customHeight="1">
      <c r="A136" s="38"/>
      <c r="B136" s="39"/>
      <c r="C136" s="204" t="s">
        <v>234</v>
      </c>
      <c r="D136" s="204" t="s">
        <v>147</v>
      </c>
      <c r="E136" s="205" t="s">
        <v>235</v>
      </c>
      <c r="F136" s="206" t="s">
        <v>236</v>
      </c>
      <c r="G136" s="207" t="s">
        <v>163</v>
      </c>
      <c r="H136" s="208">
        <v>136.59</v>
      </c>
      <c r="I136" s="209"/>
      <c r="J136" s="210">
        <f>ROUND(I136*H136,2)</f>
        <v>0</v>
      </c>
      <c r="K136" s="206" t="s">
        <v>151</v>
      </c>
      <c r="L136" s="44"/>
      <c r="M136" s="211" t="s">
        <v>44</v>
      </c>
      <c r="N136" s="212" t="s">
        <v>53</v>
      </c>
      <c r="O136" s="84"/>
      <c r="P136" s="213">
        <f>O136*H136</f>
        <v>0</v>
      </c>
      <c r="Q136" s="213">
        <v>0.00016694</v>
      </c>
      <c r="R136" s="213">
        <f>Q136*H136</f>
        <v>0.022802334600000002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152</v>
      </c>
      <c r="AT136" s="215" t="s">
        <v>147</v>
      </c>
      <c r="AU136" s="215" t="s">
        <v>92</v>
      </c>
      <c r="AY136" s="16" t="s">
        <v>145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90</v>
      </c>
      <c r="BK136" s="216">
        <f>ROUND(I136*H136,2)</f>
        <v>0</v>
      </c>
      <c r="BL136" s="16" t="s">
        <v>152</v>
      </c>
      <c r="BM136" s="215" t="s">
        <v>237</v>
      </c>
    </row>
    <row r="137" s="2" customFormat="1">
      <c r="A137" s="38"/>
      <c r="B137" s="39"/>
      <c r="C137" s="40"/>
      <c r="D137" s="217" t="s">
        <v>154</v>
      </c>
      <c r="E137" s="40"/>
      <c r="F137" s="218" t="s">
        <v>238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6" t="s">
        <v>154</v>
      </c>
      <c r="AU137" s="16" t="s">
        <v>92</v>
      </c>
    </row>
    <row r="138" s="13" customFormat="1">
      <c r="A138" s="13"/>
      <c r="B138" s="222"/>
      <c r="C138" s="223"/>
      <c r="D138" s="224" t="s">
        <v>166</v>
      </c>
      <c r="E138" s="225" t="s">
        <v>44</v>
      </c>
      <c r="F138" s="226" t="s">
        <v>239</v>
      </c>
      <c r="G138" s="223"/>
      <c r="H138" s="227">
        <v>136.59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166</v>
      </c>
      <c r="AU138" s="233" t="s">
        <v>92</v>
      </c>
      <c r="AV138" s="13" t="s">
        <v>92</v>
      </c>
      <c r="AW138" s="13" t="s">
        <v>42</v>
      </c>
      <c r="AX138" s="13" t="s">
        <v>90</v>
      </c>
      <c r="AY138" s="233" t="s">
        <v>145</v>
      </c>
    </row>
    <row r="139" s="2" customFormat="1" ht="16.5" customHeight="1">
      <c r="A139" s="38"/>
      <c r="B139" s="39"/>
      <c r="C139" s="234" t="s">
        <v>8</v>
      </c>
      <c r="D139" s="234" t="s">
        <v>240</v>
      </c>
      <c r="E139" s="235" t="s">
        <v>241</v>
      </c>
      <c r="F139" s="236" t="s">
        <v>242</v>
      </c>
      <c r="G139" s="237" t="s">
        <v>163</v>
      </c>
      <c r="H139" s="238">
        <v>150.249</v>
      </c>
      <c r="I139" s="239"/>
      <c r="J139" s="240">
        <f>ROUND(I139*H139,2)</f>
        <v>0</v>
      </c>
      <c r="K139" s="236" t="s">
        <v>151</v>
      </c>
      <c r="L139" s="241"/>
      <c r="M139" s="242" t="s">
        <v>44</v>
      </c>
      <c r="N139" s="243" t="s">
        <v>53</v>
      </c>
      <c r="O139" s="84"/>
      <c r="P139" s="213">
        <f>O139*H139</f>
        <v>0</v>
      </c>
      <c r="Q139" s="213">
        <v>0.00029999999999999997</v>
      </c>
      <c r="R139" s="213">
        <f>Q139*H139</f>
        <v>0.045074699999999995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196</v>
      </c>
      <c r="AT139" s="215" t="s">
        <v>240</v>
      </c>
      <c r="AU139" s="215" t="s">
        <v>92</v>
      </c>
      <c r="AY139" s="16" t="s">
        <v>145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90</v>
      </c>
      <c r="BK139" s="216">
        <f>ROUND(I139*H139,2)</f>
        <v>0</v>
      </c>
      <c r="BL139" s="16" t="s">
        <v>152</v>
      </c>
      <c r="BM139" s="215" t="s">
        <v>243</v>
      </c>
    </row>
    <row r="140" s="2" customFormat="1">
      <c r="A140" s="38"/>
      <c r="B140" s="39"/>
      <c r="C140" s="40"/>
      <c r="D140" s="217" t="s">
        <v>154</v>
      </c>
      <c r="E140" s="40"/>
      <c r="F140" s="218" t="s">
        <v>244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154</v>
      </c>
      <c r="AU140" s="16" t="s">
        <v>92</v>
      </c>
    </row>
    <row r="141" s="13" customFormat="1">
      <c r="A141" s="13"/>
      <c r="B141" s="222"/>
      <c r="C141" s="223"/>
      <c r="D141" s="224" t="s">
        <v>166</v>
      </c>
      <c r="E141" s="223"/>
      <c r="F141" s="226" t="s">
        <v>245</v>
      </c>
      <c r="G141" s="223"/>
      <c r="H141" s="227">
        <v>150.249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166</v>
      </c>
      <c r="AU141" s="233" t="s">
        <v>92</v>
      </c>
      <c r="AV141" s="13" t="s">
        <v>92</v>
      </c>
      <c r="AW141" s="13" t="s">
        <v>4</v>
      </c>
      <c r="AX141" s="13" t="s">
        <v>90</v>
      </c>
      <c r="AY141" s="233" t="s">
        <v>145</v>
      </c>
    </row>
    <row r="142" s="2" customFormat="1" ht="21.75" customHeight="1">
      <c r="A142" s="38"/>
      <c r="B142" s="39"/>
      <c r="C142" s="204" t="s">
        <v>246</v>
      </c>
      <c r="D142" s="204" t="s">
        <v>147</v>
      </c>
      <c r="E142" s="205" t="s">
        <v>247</v>
      </c>
      <c r="F142" s="206" t="s">
        <v>248</v>
      </c>
      <c r="G142" s="207" t="s">
        <v>170</v>
      </c>
      <c r="H142" s="208">
        <v>12.709</v>
      </c>
      <c r="I142" s="209"/>
      <c r="J142" s="210">
        <f>ROUND(I142*H142,2)</f>
        <v>0</v>
      </c>
      <c r="K142" s="206" t="s">
        <v>151</v>
      </c>
      <c r="L142" s="44"/>
      <c r="M142" s="211" t="s">
        <v>44</v>
      </c>
      <c r="N142" s="212" t="s">
        <v>53</v>
      </c>
      <c r="O142" s="84"/>
      <c r="P142" s="213">
        <f>O142*H142</f>
        <v>0</v>
      </c>
      <c r="Q142" s="213">
        <v>1.9199999999999999</v>
      </c>
      <c r="R142" s="213">
        <f>Q142*H142</f>
        <v>24.40128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152</v>
      </c>
      <c r="AT142" s="215" t="s">
        <v>147</v>
      </c>
      <c r="AU142" s="215" t="s">
        <v>92</v>
      </c>
      <c r="AY142" s="16" t="s">
        <v>145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90</v>
      </c>
      <c r="BK142" s="216">
        <f>ROUND(I142*H142,2)</f>
        <v>0</v>
      </c>
      <c r="BL142" s="16" t="s">
        <v>152</v>
      </c>
      <c r="BM142" s="215" t="s">
        <v>249</v>
      </c>
    </row>
    <row r="143" s="2" customFormat="1">
      <c r="A143" s="38"/>
      <c r="B143" s="39"/>
      <c r="C143" s="40"/>
      <c r="D143" s="217" t="s">
        <v>154</v>
      </c>
      <c r="E143" s="40"/>
      <c r="F143" s="218" t="s">
        <v>250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154</v>
      </c>
      <c r="AU143" s="16" t="s">
        <v>92</v>
      </c>
    </row>
    <row r="144" s="13" customFormat="1">
      <c r="A144" s="13"/>
      <c r="B144" s="222"/>
      <c r="C144" s="223"/>
      <c r="D144" s="224" t="s">
        <v>166</v>
      </c>
      <c r="E144" s="225" t="s">
        <v>44</v>
      </c>
      <c r="F144" s="226" t="s">
        <v>251</v>
      </c>
      <c r="G144" s="223"/>
      <c r="H144" s="227">
        <v>12.709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166</v>
      </c>
      <c r="AU144" s="233" t="s">
        <v>92</v>
      </c>
      <c r="AV144" s="13" t="s">
        <v>92</v>
      </c>
      <c r="AW144" s="13" t="s">
        <v>42</v>
      </c>
      <c r="AX144" s="13" t="s">
        <v>90</v>
      </c>
      <c r="AY144" s="233" t="s">
        <v>145</v>
      </c>
    </row>
    <row r="145" s="2" customFormat="1" ht="24.15" customHeight="1">
      <c r="A145" s="38"/>
      <c r="B145" s="39"/>
      <c r="C145" s="204" t="s">
        <v>252</v>
      </c>
      <c r="D145" s="204" t="s">
        <v>147</v>
      </c>
      <c r="E145" s="205" t="s">
        <v>253</v>
      </c>
      <c r="F145" s="206" t="s">
        <v>254</v>
      </c>
      <c r="G145" s="207" t="s">
        <v>255</v>
      </c>
      <c r="H145" s="208">
        <v>87</v>
      </c>
      <c r="I145" s="209"/>
      <c r="J145" s="210">
        <f>ROUND(I145*H145,2)</f>
        <v>0</v>
      </c>
      <c r="K145" s="206" t="s">
        <v>151</v>
      </c>
      <c r="L145" s="44"/>
      <c r="M145" s="211" t="s">
        <v>44</v>
      </c>
      <c r="N145" s="212" t="s">
        <v>53</v>
      </c>
      <c r="O145" s="84"/>
      <c r="P145" s="213">
        <f>O145*H145</f>
        <v>0</v>
      </c>
      <c r="Q145" s="213">
        <v>0.0011628000000000001</v>
      </c>
      <c r="R145" s="213">
        <f>Q145*H145</f>
        <v>0.10116360000000001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152</v>
      </c>
      <c r="AT145" s="215" t="s">
        <v>147</v>
      </c>
      <c r="AU145" s="215" t="s">
        <v>92</v>
      </c>
      <c r="AY145" s="16" t="s">
        <v>145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90</v>
      </c>
      <c r="BK145" s="216">
        <f>ROUND(I145*H145,2)</f>
        <v>0</v>
      </c>
      <c r="BL145" s="16" t="s">
        <v>152</v>
      </c>
      <c r="BM145" s="215" t="s">
        <v>256</v>
      </c>
    </row>
    <row r="146" s="2" customFormat="1">
      <c r="A146" s="38"/>
      <c r="B146" s="39"/>
      <c r="C146" s="40"/>
      <c r="D146" s="217" t="s">
        <v>154</v>
      </c>
      <c r="E146" s="40"/>
      <c r="F146" s="218" t="s">
        <v>257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6" t="s">
        <v>154</v>
      </c>
      <c r="AU146" s="16" t="s">
        <v>92</v>
      </c>
    </row>
    <row r="147" s="13" customFormat="1">
      <c r="A147" s="13"/>
      <c r="B147" s="222"/>
      <c r="C147" s="223"/>
      <c r="D147" s="224" t="s">
        <v>166</v>
      </c>
      <c r="E147" s="225" t="s">
        <v>44</v>
      </c>
      <c r="F147" s="226" t="s">
        <v>258</v>
      </c>
      <c r="G147" s="223"/>
      <c r="H147" s="227">
        <v>87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166</v>
      </c>
      <c r="AU147" s="233" t="s">
        <v>92</v>
      </c>
      <c r="AV147" s="13" t="s">
        <v>92</v>
      </c>
      <c r="AW147" s="13" t="s">
        <v>42</v>
      </c>
      <c r="AX147" s="13" t="s">
        <v>90</v>
      </c>
      <c r="AY147" s="233" t="s">
        <v>145</v>
      </c>
    </row>
    <row r="148" s="12" customFormat="1" ht="22.8" customHeight="1">
      <c r="A148" s="12"/>
      <c r="B148" s="188"/>
      <c r="C148" s="189"/>
      <c r="D148" s="190" t="s">
        <v>81</v>
      </c>
      <c r="E148" s="202" t="s">
        <v>178</v>
      </c>
      <c r="F148" s="202" t="s">
        <v>259</v>
      </c>
      <c r="G148" s="189"/>
      <c r="H148" s="189"/>
      <c r="I148" s="192"/>
      <c r="J148" s="203">
        <f>BK148</f>
        <v>0</v>
      </c>
      <c r="K148" s="189"/>
      <c r="L148" s="194"/>
      <c r="M148" s="195"/>
      <c r="N148" s="196"/>
      <c r="O148" s="196"/>
      <c r="P148" s="197">
        <f>SUM(P149:P155)</f>
        <v>0</v>
      </c>
      <c r="Q148" s="196"/>
      <c r="R148" s="197">
        <f>SUM(R149:R155)</f>
        <v>24.800000000000001</v>
      </c>
      <c r="S148" s="196"/>
      <c r="T148" s="198">
        <f>SUM(T149:T155)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9" t="s">
        <v>90</v>
      </c>
      <c r="AT148" s="200" t="s">
        <v>81</v>
      </c>
      <c r="AU148" s="200" t="s">
        <v>90</v>
      </c>
      <c r="AY148" s="199" t="s">
        <v>145</v>
      </c>
      <c r="BK148" s="201">
        <f>SUM(BK149:BK155)</f>
        <v>0</v>
      </c>
    </row>
    <row r="149" s="2" customFormat="1" ht="66.75" customHeight="1">
      <c r="A149" s="38"/>
      <c r="B149" s="39"/>
      <c r="C149" s="204" t="s">
        <v>260</v>
      </c>
      <c r="D149" s="204" t="s">
        <v>147</v>
      </c>
      <c r="E149" s="205" t="s">
        <v>261</v>
      </c>
      <c r="F149" s="206" t="s">
        <v>262</v>
      </c>
      <c r="G149" s="207" t="s">
        <v>163</v>
      </c>
      <c r="H149" s="208">
        <v>1888.8</v>
      </c>
      <c r="I149" s="209"/>
      <c r="J149" s="210">
        <f>ROUND(I149*H149,2)</f>
        <v>0</v>
      </c>
      <c r="K149" s="206" t="s">
        <v>151</v>
      </c>
      <c r="L149" s="44"/>
      <c r="M149" s="211" t="s">
        <v>44</v>
      </c>
      <c r="N149" s="212" t="s">
        <v>53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152</v>
      </c>
      <c r="AT149" s="215" t="s">
        <v>147</v>
      </c>
      <c r="AU149" s="215" t="s">
        <v>92</v>
      </c>
      <c r="AY149" s="16" t="s">
        <v>145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6" t="s">
        <v>90</v>
      </c>
      <c r="BK149" s="216">
        <f>ROUND(I149*H149,2)</f>
        <v>0</v>
      </c>
      <c r="BL149" s="16" t="s">
        <v>152</v>
      </c>
      <c r="BM149" s="215" t="s">
        <v>263</v>
      </c>
    </row>
    <row r="150" s="2" customFormat="1">
      <c r="A150" s="38"/>
      <c r="B150" s="39"/>
      <c r="C150" s="40"/>
      <c r="D150" s="217" t="s">
        <v>154</v>
      </c>
      <c r="E150" s="40"/>
      <c r="F150" s="218" t="s">
        <v>264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6" t="s">
        <v>154</v>
      </c>
      <c r="AU150" s="16" t="s">
        <v>92</v>
      </c>
    </row>
    <row r="151" s="13" customFormat="1">
      <c r="A151" s="13"/>
      <c r="B151" s="222"/>
      <c r="C151" s="223"/>
      <c r="D151" s="224" t="s">
        <v>166</v>
      </c>
      <c r="E151" s="225" t="s">
        <v>44</v>
      </c>
      <c r="F151" s="226" t="s">
        <v>265</v>
      </c>
      <c r="G151" s="223"/>
      <c r="H151" s="227">
        <v>944.39999999999998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166</v>
      </c>
      <c r="AU151" s="233" t="s">
        <v>92</v>
      </c>
      <c r="AV151" s="13" t="s">
        <v>92</v>
      </c>
      <c r="AW151" s="13" t="s">
        <v>42</v>
      </c>
      <c r="AX151" s="13" t="s">
        <v>82</v>
      </c>
      <c r="AY151" s="233" t="s">
        <v>145</v>
      </c>
    </row>
    <row r="152" s="13" customFormat="1">
      <c r="A152" s="13"/>
      <c r="B152" s="222"/>
      <c r="C152" s="223"/>
      <c r="D152" s="224" t="s">
        <v>166</v>
      </c>
      <c r="E152" s="225" t="s">
        <v>44</v>
      </c>
      <c r="F152" s="226" t="s">
        <v>266</v>
      </c>
      <c r="G152" s="223"/>
      <c r="H152" s="227">
        <v>944.39999999999998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166</v>
      </c>
      <c r="AU152" s="233" t="s">
        <v>92</v>
      </c>
      <c r="AV152" s="13" t="s">
        <v>92</v>
      </c>
      <c r="AW152" s="13" t="s">
        <v>42</v>
      </c>
      <c r="AX152" s="13" t="s">
        <v>82</v>
      </c>
      <c r="AY152" s="233" t="s">
        <v>145</v>
      </c>
    </row>
    <row r="153" s="2" customFormat="1" ht="21.75" customHeight="1">
      <c r="A153" s="38"/>
      <c r="B153" s="39"/>
      <c r="C153" s="234" t="s">
        <v>267</v>
      </c>
      <c r="D153" s="234" t="s">
        <v>240</v>
      </c>
      <c r="E153" s="235" t="s">
        <v>268</v>
      </c>
      <c r="F153" s="236" t="s">
        <v>269</v>
      </c>
      <c r="G153" s="237" t="s">
        <v>199</v>
      </c>
      <c r="H153" s="238">
        <v>24.800000000000001</v>
      </c>
      <c r="I153" s="239"/>
      <c r="J153" s="240">
        <f>ROUND(I153*H153,2)</f>
        <v>0</v>
      </c>
      <c r="K153" s="236" t="s">
        <v>151</v>
      </c>
      <c r="L153" s="241"/>
      <c r="M153" s="242" t="s">
        <v>44</v>
      </c>
      <c r="N153" s="243" t="s">
        <v>53</v>
      </c>
      <c r="O153" s="84"/>
      <c r="P153" s="213">
        <f>O153*H153</f>
        <v>0</v>
      </c>
      <c r="Q153" s="213">
        <v>1</v>
      </c>
      <c r="R153" s="213">
        <f>Q153*H153</f>
        <v>24.800000000000001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196</v>
      </c>
      <c r="AT153" s="215" t="s">
        <v>240</v>
      </c>
      <c r="AU153" s="215" t="s">
        <v>92</v>
      </c>
      <c r="AY153" s="16" t="s">
        <v>145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90</v>
      </c>
      <c r="BK153" s="216">
        <f>ROUND(I153*H153,2)</f>
        <v>0</v>
      </c>
      <c r="BL153" s="16" t="s">
        <v>152</v>
      </c>
      <c r="BM153" s="215" t="s">
        <v>270</v>
      </c>
    </row>
    <row r="154" s="2" customFormat="1">
      <c r="A154" s="38"/>
      <c r="B154" s="39"/>
      <c r="C154" s="40"/>
      <c r="D154" s="217" t="s">
        <v>154</v>
      </c>
      <c r="E154" s="40"/>
      <c r="F154" s="218" t="s">
        <v>271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6" t="s">
        <v>154</v>
      </c>
      <c r="AU154" s="16" t="s">
        <v>92</v>
      </c>
    </row>
    <row r="155" s="13" customFormat="1">
      <c r="A155" s="13"/>
      <c r="B155" s="222"/>
      <c r="C155" s="223"/>
      <c r="D155" s="224" t="s">
        <v>166</v>
      </c>
      <c r="E155" s="223"/>
      <c r="F155" s="226" t="s">
        <v>272</v>
      </c>
      <c r="G155" s="223"/>
      <c r="H155" s="227">
        <v>24.800000000000001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166</v>
      </c>
      <c r="AU155" s="233" t="s">
        <v>92</v>
      </c>
      <c r="AV155" s="13" t="s">
        <v>92</v>
      </c>
      <c r="AW155" s="13" t="s">
        <v>4</v>
      </c>
      <c r="AX155" s="13" t="s">
        <v>90</v>
      </c>
      <c r="AY155" s="233" t="s">
        <v>145</v>
      </c>
    </row>
    <row r="156" s="12" customFormat="1" ht="22.8" customHeight="1">
      <c r="A156" s="12"/>
      <c r="B156" s="188"/>
      <c r="C156" s="189"/>
      <c r="D156" s="190" t="s">
        <v>81</v>
      </c>
      <c r="E156" s="202" t="s">
        <v>273</v>
      </c>
      <c r="F156" s="202" t="s">
        <v>274</v>
      </c>
      <c r="G156" s="189"/>
      <c r="H156" s="189"/>
      <c r="I156" s="192"/>
      <c r="J156" s="203">
        <f>BK156</f>
        <v>0</v>
      </c>
      <c r="K156" s="189"/>
      <c r="L156" s="194"/>
      <c r="M156" s="195"/>
      <c r="N156" s="196"/>
      <c r="O156" s="196"/>
      <c r="P156" s="197">
        <f>SUM(P157:P158)</f>
        <v>0</v>
      </c>
      <c r="Q156" s="196"/>
      <c r="R156" s="197">
        <f>SUM(R157:R158)</f>
        <v>0</v>
      </c>
      <c r="S156" s="196"/>
      <c r="T156" s="198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9" t="s">
        <v>90</v>
      </c>
      <c r="AT156" s="200" t="s">
        <v>81</v>
      </c>
      <c r="AU156" s="200" t="s">
        <v>90</v>
      </c>
      <c r="AY156" s="199" t="s">
        <v>145</v>
      </c>
      <c r="BK156" s="201">
        <f>SUM(BK157:BK158)</f>
        <v>0</v>
      </c>
    </row>
    <row r="157" s="2" customFormat="1" ht="37.8" customHeight="1">
      <c r="A157" s="38"/>
      <c r="B157" s="39"/>
      <c r="C157" s="204" t="s">
        <v>275</v>
      </c>
      <c r="D157" s="204" t="s">
        <v>147</v>
      </c>
      <c r="E157" s="205" t="s">
        <v>276</v>
      </c>
      <c r="F157" s="206" t="s">
        <v>277</v>
      </c>
      <c r="G157" s="207" t="s">
        <v>199</v>
      </c>
      <c r="H157" s="208">
        <v>49.549999999999997</v>
      </c>
      <c r="I157" s="209"/>
      <c r="J157" s="210">
        <f>ROUND(I157*H157,2)</f>
        <v>0</v>
      </c>
      <c r="K157" s="206" t="s">
        <v>151</v>
      </c>
      <c r="L157" s="44"/>
      <c r="M157" s="211" t="s">
        <v>44</v>
      </c>
      <c r="N157" s="212" t="s">
        <v>53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152</v>
      </c>
      <c r="AT157" s="215" t="s">
        <v>147</v>
      </c>
      <c r="AU157" s="215" t="s">
        <v>92</v>
      </c>
      <c r="AY157" s="16" t="s">
        <v>145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6" t="s">
        <v>90</v>
      </c>
      <c r="BK157" s="216">
        <f>ROUND(I157*H157,2)</f>
        <v>0</v>
      </c>
      <c r="BL157" s="16" t="s">
        <v>152</v>
      </c>
      <c r="BM157" s="215" t="s">
        <v>278</v>
      </c>
    </row>
    <row r="158" s="2" customFormat="1">
      <c r="A158" s="38"/>
      <c r="B158" s="39"/>
      <c r="C158" s="40"/>
      <c r="D158" s="217" t="s">
        <v>154</v>
      </c>
      <c r="E158" s="40"/>
      <c r="F158" s="218" t="s">
        <v>279</v>
      </c>
      <c r="G158" s="40"/>
      <c r="H158" s="40"/>
      <c r="I158" s="219"/>
      <c r="J158" s="40"/>
      <c r="K158" s="40"/>
      <c r="L158" s="44"/>
      <c r="M158" s="244"/>
      <c r="N158" s="245"/>
      <c r="O158" s="246"/>
      <c r="P158" s="246"/>
      <c r="Q158" s="246"/>
      <c r="R158" s="246"/>
      <c r="S158" s="246"/>
      <c r="T158" s="247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154</v>
      </c>
      <c r="AU158" s="16" t="s">
        <v>92</v>
      </c>
    </row>
    <row r="159" s="2" customFormat="1" ht="6.96" customHeight="1">
      <c r="A159" s="38"/>
      <c r="B159" s="59"/>
      <c r="C159" s="60"/>
      <c r="D159" s="60"/>
      <c r="E159" s="60"/>
      <c r="F159" s="60"/>
      <c r="G159" s="60"/>
      <c r="H159" s="60"/>
      <c r="I159" s="60"/>
      <c r="J159" s="60"/>
      <c r="K159" s="60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sheet="1" autoFilter="0" formatColumns="0" formatRows="0" objects="1" scenarios="1" spinCount="100000" saltValue="LzNbIXpgH4jk3Ow/o3U9sFs1Uu8Us2gwH7cotZGCjo1mqNpjxszpipLfN2/SRIpRvv1ModVMFB+aBGEDWz4apA==" hashValue="SGlDacAUJ70JvC2UNQEb0W6toS/ag0GLxH5jfJ18stNZeRyOlc7t7DiTKg/pCFlgo0yfuwFUtk0v/65fkKPRhA==" algorithmName="SHA-512" password="CC35"/>
  <autoFilter ref="C83:K15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112101101"/>
    <hyperlink ref="F90" r:id="rId2" display="https://podminky.urs.cz/item/CS_URS_2021_02/112101102"/>
    <hyperlink ref="F92" r:id="rId3" display="https://podminky.urs.cz/item/CS_URS_2021_02/121151125"/>
    <hyperlink ref="F95" r:id="rId4" display="https://podminky.urs.cz/item/CS_URS_2021_02/122251105"/>
    <hyperlink ref="F102" r:id="rId5" display="https://podminky.urs.cz/item/CS_URS_2021_02/132251101"/>
    <hyperlink ref="F105" r:id="rId6" display="https://podminky.urs.cz/item/CS_URS_2021_02/162351104"/>
    <hyperlink ref="F108" r:id="rId7" display="https://podminky.urs.cz/item/CS_URS_2021_02/162751117"/>
    <hyperlink ref="F116" r:id="rId8" display="https://podminky.urs.cz/item/CS_URS_2021_02/171201231"/>
    <hyperlink ref="F119" r:id="rId9" display="https://podminky.urs.cz/item/CS_URS_2021_02/171152501"/>
    <hyperlink ref="F124" r:id="rId10" display="https://podminky.urs.cz/item/CS_URS_2021_02/167151111"/>
    <hyperlink ref="F127" r:id="rId11" display="https://podminky.urs.cz/item/CS_URS_2021_02/167151121"/>
    <hyperlink ref="F130" r:id="rId12" display="https://podminky.urs.cz/item/CS_URS_2021_02/171151112"/>
    <hyperlink ref="F133" r:id="rId13" display="https://podminky.urs.cz/item/CS_URS_2021_02/184818231"/>
    <hyperlink ref="F137" r:id="rId14" display="https://podminky.urs.cz/item/CS_URS_2021_02/211971110"/>
    <hyperlink ref="F140" r:id="rId15" display="https://podminky.urs.cz/item/CS_URS_2021_02/69311172"/>
    <hyperlink ref="F143" r:id="rId16" display="https://podminky.urs.cz/item/CS_URS_2021_02/212572121"/>
    <hyperlink ref="F146" r:id="rId17" display="https://podminky.urs.cz/item/CS_URS_2021_02/212755216"/>
    <hyperlink ref="F150" r:id="rId18" display="https://podminky.urs.cz/item/CS_URS_2021_02/561031111"/>
    <hyperlink ref="F154" r:id="rId19" display="https://podminky.urs.cz/item/CS_URS_2021_02/58530170"/>
    <hyperlink ref="F158" r:id="rId20" display="https://podminky.urs.cz/item/CS_URS_2021_02/998223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92</v>
      </c>
    </row>
    <row r="4" s="1" customFormat="1" ht="24.96" customHeight="1">
      <c r="B4" s="19"/>
      <c r="D4" s="130" t="s">
        <v>117</v>
      </c>
      <c r="L4" s="19"/>
      <c r="M4" s="131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2" t="s">
        <v>16</v>
      </c>
      <c r="L6" s="19"/>
    </row>
    <row r="7" s="1" customFormat="1" ht="16.5" customHeight="1">
      <c r="B7" s="19"/>
      <c r="E7" s="133" t="str">
        <f>'Rekapitulace stavby'!K6</f>
        <v>Vodokrty - obytná zóna Z78 dodatek č.1</v>
      </c>
      <c r="F7" s="132"/>
      <c r="G7" s="132"/>
      <c r="H7" s="132"/>
      <c r="L7" s="19"/>
    </row>
    <row r="8" s="2" customFormat="1" ht="12" customHeight="1">
      <c r="A8" s="38"/>
      <c r="B8" s="44"/>
      <c r="C8" s="38"/>
      <c r="D8" s="132" t="s">
        <v>118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280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44</v>
      </c>
      <c r="G11" s="38"/>
      <c r="H11" s="38"/>
      <c r="I11" s="132" t="s">
        <v>20</v>
      </c>
      <c r="J11" s="136" t="s">
        <v>44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5. 8. 2021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">
        <v>32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33</v>
      </c>
      <c r="F15" s="38"/>
      <c r="G15" s="38"/>
      <c r="H15" s="38"/>
      <c r="I15" s="132" t="s">
        <v>34</v>
      </c>
      <c r="J15" s="136" t="s">
        <v>35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36</v>
      </c>
      <c r="E17" s="38"/>
      <c r="F17" s="38"/>
      <c r="G17" s="38"/>
      <c r="H17" s="38"/>
      <c r="I17" s="132" t="s">
        <v>31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34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38</v>
      </c>
      <c r="E20" s="38"/>
      <c r="F20" s="38"/>
      <c r="G20" s="38"/>
      <c r="H20" s="38"/>
      <c r="I20" s="132" t="s">
        <v>31</v>
      </c>
      <c r="J20" s="136" t="s">
        <v>39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40</v>
      </c>
      <c r="F21" s="38"/>
      <c r="G21" s="38"/>
      <c r="H21" s="38"/>
      <c r="I21" s="132" t="s">
        <v>34</v>
      </c>
      <c r="J21" s="136" t="s">
        <v>41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43</v>
      </c>
      <c r="E23" s="38"/>
      <c r="F23" s="38"/>
      <c r="G23" s="38"/>
      <c r="H23" s="38"/>
      <c r="I23" s="132" t="s">
        <v>31</v>
      </c>
      <c r="J23" s="136" t="s">
        <v>44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45</v>
      </c>
      <c r="F24" s="38"/>
      <c r="G24" s="38"/>
      <c r="H24" s="38"/>
      <c r="I24" s="132" t="s">
        <v>34</v>
      </c>
      <c r="J24" s="136" t="s">
        <v>44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46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120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48</v>
      </c>
      <c r="E30" s="38"/>
      <c r="F30" s="38"/>
      <c r="G30" s="38"/>
      <c r="H30" s="38"/>
      <c r="I30" s="38"/>
      <c r="J30" s="144">
        <f>ROUND(J85,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50</v>
      </c>
      <c r="G32" s="38"/>
      <c r="H32" s="38"/>
      <c r="I32" s="145" t="s">
        <v>49</v>
      </c>
      <c r="J32" s="145" t="s">
        <v>51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52</v>
      </c>
      <c r="E33" s="132" t="s">
        <v>53</v>
      </c>
      <c r="F33" s="147">
        <f>ROUND((SUM(BE85:BE204)),  2)</f>
        <v>0</v>
      </c>
      <c r="G33" s="38"/>
      <c r="H33" s="38"/>
      <c r="I33" s="148">
        <v>0.20999999999999999</v>
      </c>
      <c r="J33" s="147">
        <f>ROUND(((SUM(BE85:BE204))*I33),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54</v>
      </c>
      <c r="F34" s="147">
        <f>ROUND((SUM(BF85:BF204)),  2)</f>
        <v>0</v>
      </c>
      <c r="G34" s="38"/>
      <c r="H34" s="38"/>
      <c r="I34" s="148">
        <v>0.14999999999999999</v>
      </c>
      <c r="J34" s="147">
        <f>ROUND(((SUM(BF85:BF204))*I34),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55</v>
      </c>
      <c r="F35" s="147">
        <f>ROUND((SUM(BG85:BG204)),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56</v>
      </c>
      <c r="F36" s="147">
        <f>ROUND((SUM(BH85:BH204)),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57</v>
      </c>
      <c r="F37" s="147">
        <f>ROUND((SUM(BI85:BI204)),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58</v>
      </c>
      <c r="E39" s="151"/>
      <c r="F39" s="151"/>
      <c r="G39" s="152" t="s">
        <v>59</v>
      </c>
      <c r="H39" s="153" t="s">
        <v>60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2" t="s">
        <v>121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Vodokrty - obytná zóna Z78 dodatek č.1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1" t="s">
        <v>118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100 - SO 100 Úprava MK a SO 101 Obytná zóna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1" t="s">
        <v>22</v>
      </c>
      <c r="D52" s="40"/>
      <c r="E52" s="40"/>
      <c r="F52" s="26" t="str">
        <f>F12</f>
        <v>k. ú. Vodokrty</v>
      </c>
      <c r="G52" s="40"/>
      <c r="H52" s="40"/>
      <c r="I52" s="31" t="s">
        <v>24</v>
      </c>
      <c r="J52" s="72" t="str">
        <f>IF(J12="","",J12)</f>
        <v>5. 8. 2021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1" t="s">
        <v>30</v>
      </c>
      <c r="D54" s="40"/>
      <c r="E54" s="40"/>
      <c r="F54" s="26" t="str">
        <f>E15</f>
        <v>Obec Řenče</v>
      </c>
      <c r="G54" s="40"/>
      <c r="H54" s="40"/>
      <c r="I54" s="31" t="s">
        <v>38</v>
      </c>
      <c r="J54" s="36" t="str">
        <f>E21</f>
        <v>AREA group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1" t="s">
        <v>36</v>
      </c>
      <c r="D55" s="40"/>
      <c r="E55" s="40"/>
      <c r="F55" s="26" t="str">
        <f>IF(E18="","",E18)</f>
        <v>Vyplň údaj</v>
      </c>
      <c r="G55" s="40"/>
      <c r="H55" s="40"/>
      <c r="I55" s="31" t="s">
        <v>43</v>
      </c>
      <c r="J55" s="36" t="str">
        <f>E24</f>
        <v>Ing. Lada Franková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122</v>
      </c>
      <c r="D57" s="162"/>
      <c r="E57" s="162"/>
      <c r="F57" s="162"/>
      <c r="G57" s="162"/>
      <c r="H57" s="162"/>
      <c r="I57" s="162"/>
      <c r="J57" s="163" t="s">
        <v>123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80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124</v>
      </c>
    </row>
    <row r="60" hidden="1" s="9" customFormat="1" ht="24.96" customHeight="1">
      <c r="A60" s="9"/>
      <c r="B60" s="165"/>
      <c r="C60" s="166"/>
      <c r="D60" s="167" t="s">
        <v>281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71"/>
      <c r="C61" s="172"/>
      <c r="D61" s="173" t="s">
        <v>282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71"/>
      <c r="C62" s="172"/>
      <c r="D62" s="173" t="s">
        <v>283</v>
      </c>
      <c r="E62" s="174"/>
      <c r="F62" s="174"/>
      <c r="G62" s="174"/>
      <c r="H62" s="174"/>
      <c r="I62" s="174"/>
      <c r="J62" s="175">
        <f>J100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71"/>
      <c r="C63" s="172"/>
      <c r="D63" s="173" t="s">
        <v>284</v>
      </c>
      <c r="E63" s="174"/>
      <c r="F63" s="174"/>
      <c r="G63" s="174"/>
      <c r="H63" s="174"/>
      <c r="I63" s="174"/>
      <c r="J63" s="175">
        <f>J113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71"/>
      <c r="C64" s="172"/>
      <c r="D64" s="173" t="s">
        <v>285</v>
      </c>
      <c r="E64" s="174"/>
      <c r="F64" s="174"/>
      <c r="G64" s="174"/>
      <c r="H64" s="174"/>
      <c r="I64" s="174"/>
      <c r="J64" s="175">
        <f>J167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10" customFormat="1" ht="19.92" customHeight="1">
      <c r="A65" s="10"/>
      <c r="B65" s="171"/>
      <c r="C65" s="172"/>
      <c r="D65" s="173" t="s">
        <v>129</v>
      </c>
      <c r="E65" s="174"/>
      <c r="F65" s="174"/>
      <c r="G65" s="174"/>
      <c r="H65" s="174"/>
      <c r="I65" s="174"/>
      <c r="J65" s="175">
        <f>J202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2" customFormat="1" ht="21.84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idden="1" s="2" customFormat="1" ht="6.96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idden="1"/>
    <row r="69" hidden="1"/>
    <row r="70" hidden="1"/>
    <row r="71" s="2" customFormat="1" ht="6.96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24.96" customHeight="1">
      <c r="A72" s="38"/>
      <c r="B72" s="39"/>
      <c r="C72" s="22" t="s">
        <v>130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1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160" t="str">
        <f>E7</f>
        <v>Vodokrty - obytná zóna Z78 dodatek č.1</v>
      </c>
      <c r="F75" s="31"/>
      <c r="G75" s="31"/>
      <c r="H75" s="31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1" t="s">
        <v>118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69" t="str">
        <f>E9</f>
        <v>100 - SO 100 Úprava MK a SO 101 Obytná zóna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1" t="s">
        <v>22</v>
      </c>
      <c r="D79" s="40"/>
      <c r="E79" s="40"/>
      <c r="F79" s="26" t="str">
        <f>F12</f>
        <v>k. ú. Vodokrty</v>
      </c>
      <c r="G79" s="40"/>
      <c r="H79" s="40"/>
      <c r="I79" s="31" t="s">
        <v>24</v>
      </c>
      <c r="J79" s="72" t="str">
        <f>IF(J12="","",J12)</f>
        <v>5. 8. 2021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1" t="s">
        <v>30</v>
      </c>
      <c r="D81" s="40"/>
      <c r="E81" s="40"/>
      <c r="F81" s="26" t="str">
        <f>E15</f>
        <v>Obec Řenče</v>
      </c>
      <c r="G81" s="40"/>
      <c r="H81" s="40"/>
      <c r="I81" s="31" t="s">
        <v>38</v>
      </c>
      <c r="J81" s="36" t="str">
        <f>E21</f>
        <v>AREA group s.r.o.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1" t="s">
        <v>36</v>
      </c>
      <c r="D82" s="40"/>
      <c r="E82" s="40"/>
      <c r="F82" s="26" t="str">
        <f>IF(E18="","",E18)</f>
        <v>Vyplň údaj</v>
      </c>
      <c r="G82" s="40"/>
      <c r="H82" s="40"/>
      <c r="I82" s="31" t="s">
        <v>43</v>
      </c>
      <c r="J82" s="36" t="str">
        <f>E24</f>
        <v>Ing. Lada Franková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0.32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11" customFormat="1" ht="29.28" customHeight="1">
      <c r="A84" s="177"/>
      <c r="B84" s="178"/>
      <c r="C84" s="179" t="s">
        <v>131</v>
      </c>
      <c r="D84" s="180" t="s">
        <v>67</v>
      </c>
      <c r="E84" s="180" t="s">
        <v>63</v>
      </c>
      <c r="F84" s="180" t="s">
        <v>64</v>
      </c>
      <c r="G84" s="180" t="s">
        <v>132</v>
      </c>
      <c r="H84" s="180" t="s">
        <v>133</v>
      </c>
      <c r="I84" s="180" t="s">
        <v>134</v>
      </c>
      <c r="J84" s="180" t="s">
        <v>123</v>
      </c>
      <c r="K84" s="181" t="s">
        <v>135</v>
      </c>
      <c r="L84" s="182"/>
      <c r="M84" s="92" t="s">
        <v>44</v>
      </c>
      <c r="N84" s="93" t="s">
        <v>52</v>
      </c>
      <c r="O84" s="93" t="s">
        <v>136</v>
      </c>
      <c r="P84" s="93" t="s">
        <v>137</v>
      </c>
      <c r="Q84" s="93" t="s">
        <v>138</v>
      </c>
      <c r="R84" s="93" t="s">
        <v>139</v>
      </c>
      <c r="S84" s="93" t="s">
        <v>140</v>
      </c>
      <c r="T84" s="94" t="s">
        <v>141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="2" customFormat="1" ht="22.8" customHeight="1">
      <c r="A85" s="38"/>
      <c r="B85" s="39"/>
      <c r="C85" s="99" t="s">
        <v>142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856.33395343250004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6" t="s">
        <v>81</v>
      </c>
      <c r="AU85" s="16" t="s">
        <v>124</v>
      </c>
      <c r="BK85" s="187">
        <f>BK86</f>
        <v>0</v>
      </c>
    </row>
    <row r="86" s="12" customFormat="1" ht="25.92" customHeight="1">
      <c r="A86" s="12"/>
      <c r="B86" s="188"/>
      <c r="C86" s="189"/>
      <c r="D86" s="190" t="s">
        <v>81</v>
      </c>
      <c r="E86" s="191" t="s">
        <v>143</v>
      </c>
      <c r="F86" s="191" t="s">
        <v>143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P87+P100+P113+P167+P202</f>
        <v>0</v>
      </c>
      <c r="Q86" s="196"/>
      <c r="R86" s="197">
        <f>R87+R100+R113+R167+R202</f>
        <v>856.33395343250004</v>
      </c>
      <c r="S86" s="196"/>
      <c r="T86" s="198">
        <f>T87+T100+T113+T167+T202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90</v>
      </c>
      <c r="AT86" s="200" t="s">
        <v>81</v>
      </c>
      <c r="AU86" s="200" t="s">
        <v>82</v>
      </c>
      <c r="AY86" s="199" t="s">
        <v>145</v>
      </c>
      <c r="BK86" s="201">
        <f>BK87+BK100+BK113+BK167+BK202</f>
        <v>0</v>
      </c>
    </row>
    <row r="87" s="12" customFormat="1" ht="22.8" customHeight="1">
      <c r="A87" s="12"/>
      <c r="B87" s="188"/>
      <c r="C87" s="189"/>
      <c r="D87" s="190" t="s">
        <v>81</v>
      </c>
      <c r="E87" s="202" t="s">
        <v>286</v>
      </c>
      <c r="F87" s="202" t="s">
        <v>287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SUM(P88:P99)</f>
        <v>0</v>
      </c>
      <c r="Q87" s="196"/>
      <c r="R87" s="197">
        <f>SUM(R88:R99)</f>
        <v>621.59573</v>
      </c>
      <c r="S87" s="196"/>
      <c r="T87" s="198">
        <f>SUM(T88:T99)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90</v>
      </c>
      <c r="AT87" s="200" t="s">
        <v>81</v>
      </c>
      <c r="AU87" s="200" t="s">
        <v>90</v>
      </c>
      <c r="AY87" s="199" t="s">
        <v>145</v>
      </c>
      <c r="BK87" s="201">
        <f>SUM(BK88:BK99)</f>
        <v>0</v>
      </c>
    </row>
    <row r="88" s="2" customFormat="1" ht="37.8" customHeight="1">
      <c r="A88" s="38"/>
      <c r="B88" s="39"/>
      <c r="C88" s="204" t="s">
        <v>90</v>
      </c>
      <c r="D88" s="204" t="s">
        <v>147</v>
      </c>
      <c r="E88" s="205" t="s">
        <v>288</v>
      </c>
      <c r="F88" s="206" t="s">
        <v>289</v>
      </c>
      <c r="G88" s="207" t="s">
        <v>163</v>
      </c>
      <c r="H88" s="208">
        <v>590.5</v>
      </c>
      <c r="I88" s="209"/>
      <c r="J88" s="210">
        <f>ROUND(I88*H88,2)</f>
        <v>0</v>
      </c>
      <c r="K88" s="206" t="s">
        <v>151</v>
      </c>
      <c r="L88" s="44"/>
      <c r="M88" s="211" t="s">
        <v>44</v>
      </c>
      <c r="N88" s="212" t="s">
        <v>53</v>
      </c>
      <c r="O88" s="84"/>
      <c r="P88" s="213">
        <f>O88*H88</f>
        <v>0</v>
      </c>
      <c r="Q88" s="213">
        <v>0.39800000000000002</v>
      </c>
      <c r="R88" s="213">
        <f>Q88*H88</f>
        <v>235.01900000000001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152</v>
      </c>
      <c r="AT88" s="215" t="s">
        <v>147</v>
      </c>
      <c r="AU88" s="215" t="s">
        <v>92</v>
      </c>
      <c r="AY88" s="16" t="s">
        <v>145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90</v>
      </c>
      <c r="BK88" s="216">
        <f>ROUND(I88*H88,2)</f>
        <v>0</v>
      </c>
      <c r="BL88" s="16" t="s">
        <v>152</v>
      </c>
      <c r="BM88" s="215" t="s">
        <v>290</v>
      </c>
    </row>
    <row r="89" s="2" customFormat="1">
      <c r="A89" s="38"/>
      <c r="B89" s="39"/>
      <c r="C89" s="40"/>
      <c r="D89" s="217" t="s">
        <v>154</v>
      </c>
      <c r="E89" s="40"/>
      <c r="F89" s="218" t="s">
        <v>291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6" t="s">
        <v>154</v>
      </c>
      <c r="AU89" s="16" t="s">
        <v>92</v>
      </c>
    </row>
    <row r="90" s="13" customFormat="1">
      <c r="A90" s="13"/>
      <c r="B90" s="222"/>
      <c r="C90" s="223"/>
      <c r="D90" s="224" t="s">
        <v>166</v>
      </c>
      <c r="E90" s="225" t="s">
        <v>44</v>
      </c>
      <c r="F90" s="226" t="s">
        <v>292</v>
      </c>
      <c r="G90" s="223"/>
      <c r="H90" s="227">
        <v>590.5</v>
      </c>
      <c r="I90" s="228"/>
      <c r="J90" s="223"/>
      <c r="K90" s="223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166</v>
      </c>
      <c r="AU90" s="233" t="s">
        <v>92</v>
      </c>
      <c r="AV90" s="13" t="s">
        <v>92</v>
      </c>
      <c r="AW90" s="13" t="s">
        <v>42</v>
      </c>
      <c r="AX90" s="13" t="s">
        <v>90</v>
      </c>
      <c r="AY90" s="233" t="s">
        <v>145</v>
      </c>
    </row>
    <row r="91" s="2" customFormat="1" ht="37.8" customHeight="1">
      <c r="A91" s="38"/>
      <c r="B91" s="39"/>
      <c r="C91" s="204" t="s">
        <v>92</v>
      </c>
      <c r="D91" s="204" t="s">
        <v>147</v>
      </c>
      <c r="E91" s="205" t="s">
        <v>293</v>
      </c>
      <c r="F91" s="206" t="s">
        <v>294</v>
      </c>
      <c r="G91" s="207" t="s">
        <v>163</v>
      </c>
      <c r="H91" s="208">
        <v>590.5</v>
      </c>
      <c r="I91" s="209"/>
      <c r="J91" s="210">
        <f>ROUND(I91*H91,2)</f>
        <v>0</v>
      </c>
      <c r="K91" s="206" t="s">
        <v>151</v>
      </c>
      <c r="L91" s="44"/>
      <c r="M91" s="211" t="s">
        <v>44</v>
      </c>
      <c r="N91" s="212" t="s">
        <v>53</v>
      </c>
      <c r="O91" s="84"/>
      <c r="P91" s="213">
        <f>O91*H91</f>
        <v>0</v>
      </c>
      <c r="Q91" s="213">
        <v>0.39600000000000002</v>
      </c>
      <c r="R91" s="213">
        <f>Q91*H91</f>
        <v>233.83800000000002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152</v>
      </c>
      <c r="AT91" s="215" t="s">
        <v>147</v>
      </c>
      <c r="AU91" s="215" t="s">
        <v>92</v>
      </c>
      <c r="AY91" s="16" t="s">
        <v>145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90</v>
      </c>
      <c r="BK91" s="216">
        <f>ROUND(I91*H91,2)</f>
        <v>0</v>
      </c>
      <c r="BL91" s="16" t="s">
        <v>152</v>
      </c>
      <c r="BM91" s="215" t="s">
        <v>295</v>
      </c>
    </row>
    <row r="92" s="2" customFormat="1">
      <c r="A92" s="38"/>
      <c r="B92" s="39"/>
      <c r="C92" s="40"/>
      <c r="D92" s="217" t="s">
        <v>154</v>
      </c>
      <c r="E92" s="40"/>
      <c r="F92" s="218" t="s">
        <v>296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6" t="s">
        <v>154</v>
      </c>
      <c r="AU92" s="16" t="s">
        <v>92</v>
      </c>
    </row>
    <row r="93" s="13" customFormat="1">
      <c r="A93" s="13"/>
      <c r="B93" s="222"/>
      <c r="C93" s="223"/>
      <c r="D93" s="224" t="s">
        <v>166</v>
      </c>
      <c r="E93" s="225" t="s">
        <v>44</v>
      </c>
      <c r="F93" s="226" t="s">
        <v>292</v>
      </c>
      <c r="G93" s="223"/>
      <c r="H93" s="227">
        <v>590.5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166</v>
      </c>
      <c r="AU93" s="233" t="s">
        <v>92</v>
      </c>
      <c r="AV93" s="13" t="s">
        <v>92</v>
      </c>
      <c r="AW93" s="13" t="s">
        <v>42</v>
      </c>
      <c r="AX93" s="13" t="s">
        <v>90</v>
      </c>
      <c r="AY93" s="233" t="s">
        <v>145</v>
      </c>
    </row>
    <row r="94" s="2" customFormat="1" ht="78" customHeight="1">
      <c r="A94" s="38"/>
      <c r="B94" s="39"/>
      <c r="C94" s="204" t="s">
        <v>160</v>
      </c>
      <c r="D94" s="204" t="s">
        <v>147</v>
      </c>
      <c r="E94" s="205" t="s">
        <v>297</v>
      </c>
      <c r="F94" s="206" t="s">
        <v>298</v>
      </c>
      <c r="G94" s="207" t="s">
        <v>163</v>
      </c>
      <c r="H94" s="208">
        <v>590.5</v>
      </c>
      <c r="I94" s="209"/>
      <c r="J94" s="210">
        <f>ROUND(I94*H94,2)</f>
        <v>0</v>
      </c>
      <c r="K94" s="206" t="s">
        <v>151</v>
      </c>
      <c r="L94" s="44"/>
      <c r="M94" s="211" t="s">
        <v>44</v>
      </c>
      <c r="N94" s="212" t="s">
        <v>53</v>
      </c>
      <c r="O94" s="84"/>
      <c r="P94" s="213">
        <f>O94*H94</f>
        <v>0</v>
      </c>
      <c r="Q94" s="213">
        <v>0.10362</v>
      </c>
      <c r="R94" s="213">
        <f>Q94*H94</f>
        <v>61.187609999999999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152</v>
      </c>
      <c r="AT94" s="215" t="s">
        <v>147</v>
      </c>
      <c r="AU94" s="215" t="s">
        <v>92</v>
      </c>
      <c r="AY94" s="16" t="s">
        <v>145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90</v>
      </c>
      <c r="BK94" s="216">
        <f>ROUND(I94*H94,2)</f>
        <v>0</v>
      </c>
      <c r="BL94" s="16" t="s">
        <v>152</v>
      </c>
      <c r="BM94" s="215" t="s">
        <v>299</v>
      </c>
    </row>
    <row r="95" s="2" customFormat="1">
      <c r="A95" s="38"/>
      <c r="B95" s="39"/>
      <c r="C95" s="40"/>
      <c r="D95" s="217" t="s">
        <v>154</v>
      </c>
      <c r="E95" s="40"/>
      <c r="F95" s="218" t="s">
        <v>300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6" t="s">
        <v>154</v>
      </c>
      <c r="AU95" s="16" t="s">
        <v>92</v>
      </c>
    </row>
    <row r="96" s="2" customFormat="1" ht="16.5" customHeight="1">
      <c r="A96" s="38"/>
      <c r="B96" s="39"/>
      <c r="C96" s="234" t="s">
        <v>152</v>
      </c>
      <c r="D96" s="234" t="s">
        <v>240</v>
      </c>
      <c r="E96" s="235" t="s">
        <v>301</v>
      </c>
      <c r="F96" s="236" t="s">
        <v>302</v>
      </c>
      <c r="G96" s="237" t="s">
        <v>163</v>
      </c>
      <c r="H96" s="238">
        <v>602.30999999999995</v>
      </c>
      <c r="I96" s="239"/>
      <c r="J96" s="240">
        <f>ROUND(I96*H96,2)</f>
        <v>0</v>
      </c>
      <c r="K96" s="236" t="s">
        <v>151</v>
      </c>
      <c r="L96" s="241"/>
      <c r="M96" s="242" t="s">
        <v>44</v>
      </c>
      <c r="N96" s="243" t="s">
        <v>53</v>
      </c>
      <c r="O96" s="84"/>
      <c r="P96" s="213">
        <f>O96*H96</f>
        <v>0</v>
      </c>
      <c r="Q96" s="213">
        <v>0.152</v>
      </c>
      <c r="R96" s="213">
        <f>Q96*H96</f>
        <v>91.551119999999983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196</v>
      </c>
      <c r="AT96" s="215" t="s">
        <v>240</v>
      </c>
      <c r="AU96" s="215" t="s">
        <v>92</v>
      </c>
      <c r="AY96" s="16" t="s">
        <v>145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6" t="s">
        <v>90</v>
      </c>
      <c r="BK96" s="216">
        <f>ROUND(I96*H96,2)</f>
        <v>0</v>
      </c>
      <c r="BL96" s="16" t="s">
        <v>152</v>
      </c>
      <c r="BM96" s="215" t="s">
        <v>303</v>
      </c>
    </row>
    <row r="97" s="2" customFormat="1">
      <c r="A97" s="38"/>
      <c r="B97" s="39"/>
      <c r="C97" s="40"/>
      <c r="D97" s="217" t="s">
        <v>154</v>
      </c>
      <c r="E97" s="40"/>
      <c r="F97" s="218" t="s">
        <v>304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6" t="s">
        <v>154</v>
      </c>
      <c r="AU97" s="16" t="s">
        <v>92</v>
      </c>
    </row>
    <row r="98" s="13" customFormat="1">
      <c r="A98" s="13"/>
      <c r="B98" s="222"/>
      <c r="C98" s="223"/>
      <c r="D98" s="224" t="s">
        <v>166</v>
      </c>
      <c r="E98" s="225" t="s">
        <v>44</v>
      </c>
      <c r="F98" s="226" t="s">
        <v>292</v>
      </c>
      <c r="G98" s="223"/>
      <c r="H98" s="227">
        <v>590.5</v>
      </c>
      <c r="I98" s="228"/>
      <c r="J98" s="223"/>
      <c r="K98" s="223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166</v>
      </c>
      <c r="AU98" s="233" t="s">
        <v>92</v>
      </c>
      <c r="AV98" s="13" t="s">
        <v>92</v>
      </c>
      <c r="AW98" s="13" t="s">
        <v>42</v>
      </c>
      <c r="AX98" s="13" t="s">
        <v>90</v>
      </c>
      <c r="AY98" s="233" t="s">
        <v>145</v>
      </c>
    </row>
    <row r="99" s="13" customFormat="1">
      <c r="A99" s="13"/>
      <c r="B99" s="222"/>
      <c r="C99" s="223"/>
      <c r="D99" s="224" t="s">
        <v>166</v>
      </c>
      <c r="E99" s="223"/>
      <c r="F99" s="226" t="s">
        <v>305</v>
      </c>
      <c r="G99" s="223"/>
      <c r="H99" s="227">
        <v>602.30999999999995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166</v>
      </c>
      <c r="AU99" s="233" t="s">
        <v>92</v>
      </c>
      <c r="AV99" s="13" t="s">
        <v>92</v>
      </c>
      <c r="AW99" s="13" t="s">
        <v>4</v>
      </c>
      <c r="AX99" s="13" t="s">
        <v>90</v>
      </c>
      <c r="AY99" s="233" t="s">
        <v>145</v>
      </c>
    </row>
    <row r="100" s="12" customFormat="1" ht="22.8" customHeight="1">
      <c r="A100" s="12"/>
      <c r="B100" s="188"/>
      <c r="C100" s="189"/>
      <c r="D100" s="190" t="s">
        <v>81</v>
      </c>
      <c r="E100" s="202" t="s">
        <v>306</v>
      </c>
      <c r="F100" s="202" t="s">
        <v>307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SUM(P101:P112)</f>
        <v>0</v>
      </c>
      <c r="Q100" s="196"/>
      <c r="R100" s="197">
        <f>SUM(R101:R112)</f>
        <v>57.580106000000001</v>
      </c>
      <c r="S100" s="196"/>
      <c r="T100" s="198">
        <f>SUM(T101:T112)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90</v>
      </c>
      <c r="AT100" s="200" t="s">
        <v>81</v>
      </c>
      <c r="AU100" s="200" t="s">
        <v>90</v>
      </c>
      <c r="AY100" s="199" t="s">
        <v>145</v>
      </c>
      <c r="BK100" s="201">
        <f>SUM(BK101:BK112)</f>
        <v>0</v>
      </c>
    </row>
    <row r="101" s="2" customFormat="1" ht="37.8" customHeight="1">
      <c r="A101" s="38"/>
      <c r="B101" s="39"/>
      <c r="C101" s="204" t="s">
        <v>178</v>
      </c>
      <c r="D101" s="204" t="s">
        <v>147</v>
      </c>
      <c r="E101" s="205" t="s">
        <v>288</v>
      </c>
      <c r="F101" s="206" t="s">
        <v>289</v>
      </c>
      <c r="G101" s="207" t="s">
        <v>163</v>
      </c>
      <c r="H101" s="208">
        <v>62.600000000000001</v>
      </c>
      <c r="I101" s="209"/>
      <c r="J101" s="210">
        <f>ROUND(I101*H101,2)</f>
        <v>0</v>
      </c>
      <c r="K101" s="206" t="s">
        <v>151</v>
      </c>
      <c r="L101" s="44"/>
      <c r="M101" s="211" t="s">
        <v>44</v>
      </c>
      <c r="N101" s="212" t="s">
        <v>53</v>
      </c>
      <c r="O101" s="84"/>
      <c r="P101" s="213">
        <f>O101*H101</f>
        <v>0</v>
      </c>
      <c r="Q101" s="213">
        <v>0.39800000000000002</v>
      </c>
      <c r="R101" s="213">
        <f>Q101*H101</f>
        <v>24.914800000000003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152</v>
      </c>
      <c r="AT101" s="215" t="s">
        <v>147</v>
      </c>
      <c r="AU101" s="215" t="s">
        <v>92</v>
      </c>
      <c r="AY101" s="16" t="s">
        <v>145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90</v>
      </c>
      <c r="BK101" s="216">
        <f>ROUND(I101*H101,2)</f>
        <v>0</v>
      </c>
      <c r="BL101" s="16" t="s">
        <v>152</v>
      </c>
      <c r="BM101" s="215" t="s">
        <v>308</v>
      </c>
    </row>
    <row r="102" s="2" customFormat="1">
      <c r="A102" s="38"/>
      <c r="B102" s="39"/>
      <c r="C102" s="40"/>
      <c r="D102" s="217" t="s">
        <v>154</v>
      </c>
      <c r="E102" s="40"/>
      <c r="F102" s="218" t="s">
        <v>291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6" t="s">
        <v>154</v>
      </c>
      <c r="AU102" s="16" t="s">
        <v>92</v>
      </c>
    </row>
    <row r="103" s="13" customFormat="1">
      <c r="A103" s="13"/>
      <c r="B103" s="222"/>
      <c r="C103" s="223"/>
      <c r="D103" s="224" t="s">
        <v>166</v>
      </c>
      <c r="E103" s="225" t="s">
        <v>44</v>
      </c>
      <c r="F103" s="226" t="s">
        <v>309</v>
      </c>
      <c r="G103" s="223"/>
      <c r="H103" s="227">
        <v>62.600000000000001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166</v>
      </c>
      <c r="AU103" s="233" t="s">
        <v>92</v>
      </c>
      <c r="AV103" s="13" t="s">
        <v>92</v>
      </c>
      <c r="AW103" s="13" t="s">
        <v>42</v>
      </c>
      <c r="AX103" s="13" t="s">
        <v>90</v>
      </c>
      <c r="AY103" s="233" t="s">
        <v>145</v>
      </c>
    </row>
    <row r="104" s="2" customFormat="1" ht="37.8" customHeight="1">
      <c r="A104" s="38"/>
      <c r="B104" s="39"/>
      <c r="C104" s="204" t="s">
        <v>184</v>
      </c>
      <c r="D104" s="204" t="s">
        <v>147</v>
      </c>
      <c r="E104" s="205" t="s">
        <v>293</v>
      </c>
      <c r="F104" s="206" t="s">
        <v>294</v>
      </c>
      <c r="G104" s="207" t="s">
        <v>163</v>
      </c>
      <c r="H104" s="208">
        <v>62.600000000000001</v>
      </c>
      <c r="I104" s="209"/>
      <c r="J104" s="210">
        <f>ROUND(I104*H104,2)</f>
        <v>0</v>
      </c>
      <c r="K104" s="206" t="s">
        <v>151</v>
      </c>
      <c r="L104" s="44"/>
      <c r="M104" s="211" t="s">
        <v>44</v>
      </c>
      <c r="N104" s="212" t="s">
        <v>53</v>
      </c>
      <c r="O104" s="84"/>
      <c r="P104" s="213">
        <f>O104*H104</f>
        <v>0</v>
      </c>
      <c r="Q104" s="213">
        <v>0.39600000000000002</v>
      </c>
      <c r="R104" s="213">
        <f>Q104*H104</f>
        <v>24.7896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152</v>
      </c>
      <c r="AT104" s="215" t="s">
        <v>147</v>
      </c>
      <c r="AU104" s="215" t="s">
        <v>92</v>
      </c>
      <c r="AY104" s="16" t="s">
        <v>145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90</v>
      </c>
      <c r="BK104" s="216">
        <f>ROUND(I104*H104,2)</f>
        <v>0</v>
      </c>
      <c r="BL104" s="16" t="s">
        <v>152</v>
      </c>
      <c r="BM104" s="215" t="s">
        <v>310</v>
      </c>
    </row>
    <row r="105" s="2" customFormat="1">
      <c r="A105" s="38"/>
      <c r="B105" s="39"/>
      <c r="C105" s="40"/>
      <c r="D105" s="217" t="s">
        <v>154</v>
      </c>
      <c r="E105" s="40"/>
      <c r="F105" s="218" t="s">
        <v>296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6" t="s">
        <v>154</v>
      </c>
      <c r="AU105" s="16" t="s">
        <v>92</v>
      </c>
    </row>
    <row r="106" s="13" customFormat="1">
      <c r="A106" s="13"/>
      <c r="B106" s="222"/>
      <c r="C106" s="223"/>
      <c r="D106" s="224" t="s">
        <v>166</v>
      </c>
      <c r="E106" s="225" t="s">
        <v>44</v>
      </c>
      <c r="F106" s="226" t="s">
        <v>309</v>
      </c>
      <c r="G106" s="223"/>
      <c r="H106" s="227">
        <v>62.600000000000001</v>
      </c>
      <c r="I106" s="228"/>
      <c r="J106" s="223"/>
      <c r="K106" s="223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166</v>
      </c>
      <c r="AU106" s="233" t="s">
        <v>92</v>
      </c>
      <c r="AV106" s="13" t="s">
        <v>92</v>
      </c>
      <c r="AW106" s="13" t="s">
        <v>42</v>
      </c>
      <c r="AX106" s="13" t="s">
        <v>90</v>
      </c>
      <c r="AY106" s="233" t="s">
        <v>145</v>
      </c>
    </row>
    <row r="107" s="2" customFormat="1" ht="62.7" customHeight="1">
      <c r="A107" s="38"/>
      <c r="B107" s="39"/>
      <c r="C107" s="204" t="s">
        <v>189</v>
      </c>
      <c r="D107" s="204" t="s">
        <v>147</v>
      </c>
      <c r="E107" s="205" t="s">
        <v>311</v>
      </c>
      <c r="F107" s="206" t="s">
        <v>312</v>
      </c>
      <c r="G107" s="207" t="s">
        <v>163</v>
      </c>
      <c r="H107" s="208">
        <v>62.600000000000001</v>
      </c>
      <c r="I107" s="209"/>
      <c r="J107" s="210">
        <f>ROUND(I107*H107,2)</f>
        <v>0</v>
      </c>
      <c r="K107" s="206" t="s">
        <v>151</v>
      </c>
      <c r="L107" s="44"/>
      <c r="M107" s="211" t="s">
        <v>44</v>
      </c>
      <c r="N107" s="212" t="s">
        <v>53</v>
      </c>
      <c r="O107" s="84"/>
      <c r="P107" s="213">
        <f>O107*H107</f>
        <v>0</v>
      </c>
      <c r="Q107" s="213">
        <v>0.098000000000000004</v>
      </c>
      <c r="R107" s="213">
        <f>Q107*H107</f>
        <v>6.1348000000000003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152</v>
      </c>
      <c r="AT107" s="215" t="s">
        <v>147</v>
      </c>
      <c r="AU107" s="215" t="s">
        <v>92</v>
      </c>
      <c r="AY107" s="16" t="s">
        <v>145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90</v>
      </c>
      <c r="BK107" s="216">
        <f>ROUND(I107*H107,2)</f>
        <v>0</v>
      </c>
      <c r="BL107" s="16" t="s">
        <v>152</v>
      </c>
      <c r="BM107" s="215" t="s">
        <v>313</v>
      </c>
    </row>
    <row r="108" s="2" customFormat="1">
      <c r="A108" s="38"/>
      <c r="B108" s="39"/>
      <c r="C108" s="40"/>
      <c r="D108" s="217" t="s">
        <v>154</v>
      </c>
      <c r="E108" s="40"/>
      <c r="F108" s="218" t="s">
        <v>314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6" t="s">
        <v>154</v>
      </c>
      <c r="AU108" s="16" t="s">
        <v>92</v>
      </c>
    </row>
    <row r="109" s="2" customFormat="1" ht="16.5" customHeight="1">
      <c r="A109" s="38"/>
      <c r="B109" s="39"/>
      <c r="C109" s="234" t="s">
        <v>196</v>
      </c>
      <c r="D109" s="234" t="s">
        <v>240</v>
      </c>
      <c r="E109" s="235" t="s">
        <v>315</v>
      </c>
      <c r="F109" s="236" t="s">
        <v>316</v>
      </c>
      <c r="G109" s="237" t="s">
        <v>163</v>
      </c>
      <c r="H109" s="238">
        <v>64.477999999999994</v>
      </c>
      <c r="I109" s="239"/>
      <c r="J109" s="240">
        <f>ROUND(I109*H109,2)</f>
        <v>0</v>
      </c>
      <c r="K109" s="236" t="s">
        <v>151</v>
      </c>
      <c r="L109" s="241"/>
      <c r="M109" s="242" t="s">
        <v>44</v>
      </c>
      <c r="N109" s="243" t="s">
        <v>53</v>
      </c>
      <c r="O109" s="84"/>
      <c r="P109" s="213">
        <f>O109*H109</f>
        <v>0</v>
      </c>
      <c r="Q109" s="213">
        <v>0.027</v>
      </c>
      <c r="R109" s="213">
        <f>Q109*H109</f>
        <v>1.7409059999999998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196</v>
      </c>
      <c r="AT109" s="215" t="s">
        <v>240</v>
      </c>
      <c r="AU109" s="215" t="s">
        <v>92</v>
      </c>
      <c r="AY109" s="16" t="s">
        <v>145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90</v>
      </c>
      <c r="BK109" s="216">
        <f>ROUND(I109*H109,2)</f>
        <v>0</v>
      </c>
      <c r="BL109" s="16" t="s">
        <v>152</v>
      </c>
      <c r="BM109" s="215" t="s">
        <v>317</v>
      </c>
    </row>
    <row r="110" s="2" customFormat="1">
      <c r="A110" s="38"/>
      <c r="B110" s="39"/>
      <c r="C110" s="40"/>
      <c r="D110" s="217" t="s">
        <v>154</v>
      </c>
      <c r="E110" s="40"/>
      <c r="F110" s="218" t="s">
        <v>318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6" t="s">
        <v>154</v>
      </c>
      <c r="AU110" s="16" t="s">
        <v>92</v>
      </c>
    </row>
    <row r="111" s="13" customFormat="1">
      <c r="A111" s="13"/>
      <c r="B111" s="222"/>
      <c r="C111" s="223"/>
      <c r="D111" s="224" t="s">
        <v>166</v>
      </c>
      <c r="E111" s="225" t="s">
        <v>44</v>
      </c>
      <c r="F111" s="226" t="s">
        <v>309</v>
      </c>
      <c r="G111" s="223"/>
      <c r="H111" s="227">
        <v>62.600000000000001</v>
      </c>
      <c r="I111" s="228"/>
      <c r="J111" s="223"/>
      <c r="K111" s="223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166</v>
      </c>
      <c r="AU111" s="233" t="s">
        <v>92</v>
      </c>
      <c r="AV111" s="13" t="s">
        <v>92</v>
      </c>
      <c r="AW111" s="13" t="s">
        <v>42</v>
      </c>
      <c r="AX111" s="13" t="s">
        <v>90</v>
      </c>
      <c r="AY111" s="233" t="s">
        <v>145</v>
      </c>
    </row>
    <row r="112" s="13" customFormat="1">
      <c r="A112" s="13"/>
      <c r="B112" s="222"/>
      <c r="C112" s="223"/>
      <c r="D112" s="224" t="s">
        <v>166</v>
      </c>
      <c r="E112" s="223"/>
      <c r="F112" s="226" t="s">
        <v>319</v>
      </c>
      <c r="G112" s="223"/>
      <c r="H112" s="227">
        <v>64.477999999999994</v>
      </c>
      <c r="I112" s="228"/>
      <c r="J112" s="223"/>
      <c r="K112" s="223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166</v>
      </c>
      <c r="AU112" s="233" t="s">
        <v>92</v>
      </c>
      <c r="AV112" s="13" t="s">
        <v>92</v>
      </c>
      <c r="AW112" s="13" t="s">
        <v>4</v>
      </c>
      <c r="AX112" s="13" t="s">
        <v>90</v>
      </c>
      <c r="AY112" s="233" t="s">
        <v>145</v>
      </c>
    </row>
    <row r="113" s="12" customFormat="1" ht="22.8" customHeight="1">
      <c r="A113" s="12"/>
      <c r="B113" s="188"/>
      <c r="C113" s="189"/>
      <c r="D113" s="190" t="s">
        <v>81</v>
      </c>
      <c r="E113" s="202" t="s">
        <v>320</v>
      </c>
      <c r="F113" s="202" t="s">
        <v>321</v>
      </c>
      <c r="G113" s="189"/>
      <c r="H113" s="189"/>
      <c r="I113" s="192"/>
      <c r="J113" s="203">
        <f>BK113</f>
        <v>0</v>
      </c>
      <c r="K113" s="189"/>
      <c r="L113" s="194"/>
      <c r="M113" s="195"/>
      <c r="N113" s="196"/>
      <c r="O113" s="196"/>
      <c r="P113" s="197">
        <f>SUM(P114:P166)</f>
        <v>0</v>
      </c>
      <c r="Q113" s="196"/>
      <c r="R113" s="197">
        <f>SUM(R114:R166)</f>
        <v>68.64896067650001</v>
      </c>
      <c r="S113" s="196"/>
      <c r="T113" s="198">
        <f>SUM(T114:T166)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9" t="s">
        <v>90</v>
      </c>
      <c r="AT113" s="200" t="s">
        <v>81</v>
      </c>
      <c r="AU113" s="200" t="s">
        <v>90</v>
      </c>
      <c r="AY113" s="199" t="s">
        <v>145</v>
      </c>
      <c r="BK113" s="201">
        <f>SUM(BK114:BK166)</f>
        <v>0</v>
      </c>
    </row>
    <row r="114" s="2" customFormat="1" ht="37.8" customHeight="1">
      <c r="A114" s="38"/>
      <c r="B114" s="39"/>
      <c r="C114" s="204" t="s">
        <v>203</v>
      </c>
      <c r="D114" s="204" t="s">
        <v>147</v>
      </c>
      <c r="E114" s="205" t="s">
        <v>322</v>
      </c>
      <c r="F114" s="206" t="s">
        <v>323</v>
      </c>
      <c r="G114" s="207" t="s">
        <v>163</v>
      </c>
      <c r="H114" s="208">
        <v>50</v>
      </c>
      <c r="I114" s="209"/>
      <c r="J114" s="210">
        <f>ROUND(I114*H114,2)</f>
        <v>0</v>
      </c>
      <c r="K114" s="206" t="s">
        <v>151</v>
      </c>
      <c r="L114" s="44"/>
      <c r="M114" s="211" t="s">
        <v>44</v>
      </c>
      <c r="N114" s="212" t="s">
        <v>53</v>
      </c>
      <c r="O114" s="84"/>
      <c r="P114" s="213">
        <f>O114*H114</f>
        <v>0</v>
      </c>
      <c r="Q114" s="213">
        <v>0.34499999999999997</v>
      </c>
      <c r="R114" s="213">
        <f>Q114*H114</f>
        <v>17.25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152</v>
      </c>
      <c r="AT114" s="215" t="s">
        <v>147</v>
      </c>
      <c r="AU114" s="215" t="s">
        <v>92</v>
      </c>
      <c r="AY114" s="16" t="s">
        <v>145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6" t="s">
        <v>90</v>
      </c>
      <c r="BK114" s="216">
        <f>ROUND(I114*H114,2)</f>
        <v>0</v>
      </c>
      <c r="BL114" s="16" t="s">
        <v>152</v>
      </c>
      <c r="BM114" s="215" t="s">
        <v>324</v>
      </c>
    </row>
    <row r="115" s="2" customFormat="1">
      <c r="A115" s="38"/>
      <c r="B115" s="39"/>
      <c r="C115" s="40"/>
      <c r="D115" s="217" t="s">
        <v>154</v>
      </c>
      <c r="E115" s="40"/>
      <c r="F115" s="218" t="s">
        <v>325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6" t="s">
        <v>154</v>
      </c>
      <c r="AU115" s="16" t="s">
        <v>92</v>
      </c>
    </row>
    <row r="116" s="13" customFormat="1">
      <c r="A116" s="13"/>
      <c r="B116" s="222"/>
      <c r="C116" s="223"/>
      <c r="D116" s="224" t="s">
        <v>166</v>
      </c>
      <c r="E116" s="225" t="s">
        <v>44</v>
      </c>
      <c r="F116" s="226" t="s">
        <v>208</v>
      </c>
      <c r="G116" s="223"/>
      <c r="H116" s="227">
        <v>25</v>
      </c>
      <c r="I116" s="228"/>
      <c r="J116" s="223"/>
      <c r="K116" s="223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166</v>
      </c>
      <c r="AU116" s="233" t="s">
        <v>92</v>
      </c>
      <c r="AV116" s="13" t="s">
        <v>92</v>
      </c>
      <c r="AW116" s="13" t="s">
        <v>42</v>
      </c>
      <c r="AX116" s="13" t="s">
        <v>82</v>
      </c>
      <c r="AY116" s="233" t="s">
        <v>145</v>
      </c>
    </row>
    <row r="117" s="13" customFormat="1">
      <c r="A117" s="13"/>
      <c r="B117" s="222"/>
      <c r="C117" s="223"/>
      <c r="D117" s="224" t="s">
        <v>166</v>
      </c>
      <c r="E117" s="223"/>
      <c r="F117" s="226" t="s">
        <v>326</v>
      </c>
      <c r="G117" s="223"/>
      <c r="H117" s="227">
        <v>50</v>
      </c>
      <c r="I117" s="228"/>
      <c r="J117" s="223"/>
      <c r="K117" s="223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166</v>
      </c>
      <c r="AU117" s="233" t="s">
        <v>92</v>
      </c>
      <c r="AV117" s="13" t="s">
        <v>92</v>
      </c>
      <c r="AW117" s="13" t="s">
        <v>4</v>
      </c>
      <c r="AX117" s="13" t="s">
        <v>90</v>
      </c>
      <c r="AY117" s="233" t="s">
        <v>145</v>
      </c>
    </row>
    <row r="118" s="2" customFormat="1" ht="49.05" customHeight="1">
      <c r="A118" s="38"/>
      <c r="B118" s="39"/>
      <c r="C118" s="204" t="s">
        <v>211</v>
      </c>
      <c r="D118" s="204" t="s">
        <v>147</v>
      </c>
      <c r="E118" s="205" t="s">
        <v>327</v>
      </c>
      <c r="F118" s="206" t="s">
        <v>328</v>
      </c>
      <c r="G118" s="207" t="s">
        <v>163</v>
      </c>
      <c r="H118" s="208">
        <v>25</v>
      </c>
      <c r="I118" s="209"/>
      <c r="J118" s="210">
        <f>ROUND(I118*H118,2)</f>
        <v>0</v>
      </c>
      <c r="K118" s="206" t="s">
        <v>151</v>
      </c>
      <c r="L118" s="44"/>
      <c r="M118" s="211" t="s">
        <v>44</v>
      </c>
      <c r="N118" s="212" t="s">
        <v>53</v>
      </c>
      <c r="O118" s="84"/>
      <c r="P118" s="213">
        <f>O118*H118</f>
        <v>0</v>
      </c>
      <c r="Q118" s="213">
        <v>0.18462999999999999</v>
      </c>
      <c r="R118" s="213">
        <f>Q118*H118</f>
        <v>4.6157499999999994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152</v>
      </c>
      <c r="AT118" s="215" t="s">
        <v>147</v>
      </c>
      <c r="AU118" s="215" t="s">
        <v>92</v>
      </c>
      <c r="AY118" s="16" t="s">
        <v>145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6" t="s">
        <v>90</v>
      </c>
      <c r="BK118" s="216">
        <f>ROUND(I118*H118,2)</f>
        <v>0</v>
      </c>
      <c r="BL118" s="16" t="s">
        <v>152</v>
      </c>
      <c r="BM118" s="215" t="s">
        <v>329</v>
      </c>
    </row>
    <row r="119" s="2" customFormat="1">
      <c r="A119" s="38"/>
      <c r="B119" s="39"/>
      <c r="C119" s="40"/>
      <c r="D119" s="217" t="s">
        <v>154</v>
      </c>
      <c r="E119" s="40"/>
      <c r="F119" s="218" t="s">
        <v>330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6" t="s">
        <v>154</v>
      </c>
      <c r="AU119" s="16" t="s">
        <v>92</v>
      </c>
    </row>
    <row r="120" s="13" customFormat="1">
      <c r="A120" s="13"/>
      <c r="B120" s="222"/>
      <c r="C120" s="223"/>
      <c r="D120" s="224" t="s">
        <v>166</v>
      </c>
      <c r="E120" s="225" t="s">
        <v>44</v>
      </c>
      <c r="F120" s="226" t="s">
        <v>208</v>
      </c>
      <c r="G120" s="223"/>
      <c r="H120" s="227">
        <v>25</v>
      </c>
      <c r="I120" s="228"/>
      <c r="J120" s="223"/>
      <c r="K120" s="223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166</v>
      </c>
      <c r="AU120" s="233" t="s">
        <v>92</v>
      </c>
      <c r="AV120" s="13" t="s">
        <v>92</v>
      </c>
      <c r="AW120" s="13" t="s">
        <v>42</v>
      </c>
      <c r="AX120" s="13" t="s">
        <v>90</v>
      </c>
      <c r="AY120" s="233" t="s">
        <v>145</v>
      </c>
    </row>
    <row r="121" s="2" customFormat="1" ht="24.15" customHeight="1">
      <c r="A121" s="38"/>
      <c r="B121" s="39"/>
      <c r="C121" s="204" t="s">
        <v>216</v>
      </c>
      <c r="D121" s="204" t="s">
        <v>147</v>
      </c>
      <c r="E121" s="205" t="s">
        <v>331</v>
      </c>
      <c r="F121" s="206" t="s">
        <v>332</v>
      </c>
      <c r="G121" s="207" t="s">
        <v>163</v>
      </c>
      <c r="H121" s="208">
        <v>25</v>
      </c>
      <c r="I121" s="209"/>
      <c r="J121" s="210">
        <f>ROUND(I121*H121,2)</f>
        <v>0</v>
      </c>
      <c r="K121" s="206" t="s">
        <v>151</v>
      </c>
      <c r="L121" s="44"/>
      <c r="M121" s="211" t="s">
        <v>44</v>
      </c>
      <c r="N121" s="212" t="s">
        <v>53</v>
      </c>
      <c r="O121" s="84"/>
      <c r="P121" s="213">
        <f>O121*H121</f>
        <v>0</v>
      </c>
      <c r="Q121" s="213">
        <v>0.00031</v>
      </c>
      <c r="R121" s="213">
        <f>Q121*H121</f>
        <v>0.0077499999999999999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152</v>
      </c>
      <c r="AT121" s="215" t="s">
        <v>147</v>
      </c>
      <c r="AU121" s="215" t="s">
        <v>92</v>
      </c>
      <c r="AY121" s="16" t="s">
        <v>145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6" t="s">
        <v>90</v>
      </c>
      <c r="BK121" s="216">
        <f>ROUND(I121*H121,2)</f>
        <v>0</v>
      </c>
      <c r="BL121" s="16" t="s">
        <v>152</v>
      </c>
      <c r="BM121" s="215" t="s">
        <v>333</v>
      </c>
    </row>
    <row r="122" s="2" customFormat="1">
      <c r="A122" s="38"/>
      <c r="B122" s="39"/>
      <c r="C122" s="40"/>
      <c r="D122" s="217" t="s">
        <v>154</v>
      </c>
      <c r="E122" s="40"/>
      <c r="F122" s="218" t="s">
        <v>334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6" t="s">
        <v>154</v>
      </c>
      <c r="AU122" s="16" t="s">
        <v>92</v>
      </c>
    </row>
    <row r="123" s="2" customFormat="1" ht="49.05" customHeight="1">
      <c r="A123" s="38"/>
      <c r="B123" s="39"/>
      <c r="C123" s="204" t="s">
        <v>221</v>
      </c>
      <c r="D123" s="204" t="s">
        <v>147</v>
      </c>
      <c r="E123" s="205" t="s">
        <v>335</v>
      </c>
      <c r="F123" s="206" t="s">
        <v>336</v>
      </c>
      <c r="G123" s="207" t="s">
        <v>163</v>
      </c>
      <c r="H123" s="208">
        <v>25</v>
      </c>
      <c r="I123" s="209"/>
      <c r="J123" s="210">
        <f>ROUND(I123*H123,2)</f>
        <v>0</v>
      </c>
      <c r="K123" s="206" t="s">
        <v>151</v>
      </c>
      <c r="L123" s="44"/>
      <c r="M123" s="211" t="s">
        <v>44</v>
      </c>
      <c r="N123" s="212" t="s">
        <v>53</v>
      </c>
      <c r="O123" s="84"/>
      <c r="P123" s="213">
        <f>O123*H123</f>
        <v>0</v>
      </c>
      <c r="Q123" s="213">
        <v>0.10548</v>
      </c>
      <c r="R123" s="213">
        <f>Q123*H123</f>
        <v>2.637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152</v>
      </c>
      <c r="AT123" s="215" t="s">
        <v>147</v>
      </c>
      <c r="AU123" s="215" t="s">
        <v>92</v>
      </c>
      <c r="AY123" s="16" t="s">
        <v>145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90</v>
      </c>
      <c r="BK123" s="216">
        <f>ROUND(I123*H123,2)</f>
        <v>0</v>
      </c>
      <c r="BL123" s="16" t="s">
        <v>152</v>
      </c>
      <c r="BM123" s="215" t="s">
        <v>337</v>
      </c>
    </row>
    <row r="124" s="2" customFormat="1">
      <c r="A124" s="38"/>
      <c r="B124" s="39"/>
      <c r="C124" s="40"/>
      <c r="D124" s="217" t="s">
        <v>154</v>
      </c>
      <c r="E124" s="40"/>
      <c r="F124" s="218" t="s">
        <v>338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154</v>
      </c>
      <c r="AU124" s="16" t="s">
        <v>92</v>
      </c>
    </row>
    <row r="125" s="13" customFormat="1">
      <c r="A125" s="13"/>
      <c r="B125" s="222"/>
      <c r="C125" s="223"/>
      <c r="D125" s="224" t="s">
        <v>166</v>
      </c>
      <c r="E125" s="225" t="s">
        <v>44</v>
      </c>
      <c r="F125" s="226" t="s">
        <v>208</v>
      </c>
      <c r="G125" s="223"/>
      <c r="H125" s="227">
        <v>25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166</v>
      </c>
      <c r="AU125" s="233" t="s">
        <v>92</v>
      </c>
      <c r="AV125" s="13" t="s">
        <v>92</v>
      </c>
      <c r="AW125" s="13" t="s">
        <v>42</v>
      </c>
      <c r="AX125" s="13" t="s">
        <v>90</v>
      </c>
      <c r="AY125" s="233" t="s">
        <v>145</v>
      </c>
    </row>
    <row r="126" s="2" customFormat="1" ht="62.7" customHeight="1">
      <c r="A126" s="38"/>
      <c r="B126" s="39"/>
      <c r="C126" s="204" t="s">
        <v>227</v>
      </c>
      <c r="D126" s="204" t="s">
        <v>147</v>
      </c>
      <c r="E126" s="205" t="s">
        <v>339</v>
      </c>
      <c r="F126" s="206" t="s">
        <v>340</v>
      </c>
      <c r="G126" s="207" t="s">
        <v>163</v>
      </c>
      <c r="H126" s="208">
        <v>30</v>
      </c>
      <c r="I126" s="209"/>
      <c r="J126" s="210">
        <f>ROUND(I126*H126,2)</f>
        <v>0</v>
      </c>
      <c r="K126" s="206" t="s">
        <v>151</v>
      </c>
      <c r="L126" s="44"/>
      <c r="M126" s="211" t="s">
        <v>44</v>
      </c>
      <c r="N126" s="212" t="s">
        <v>53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152</v>
      </c>
      <c r="AT126" s="215" t="s">
        <v>147</v>
      </c>
      <c r="AU126" s="215" t="s">
        <v>92</v>
      </c>
      <c r="AY126" s="16" t="s">
        <v>145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90</v>
      </c>
      <c r="BK126" s="216">
        <f>ROUND(I126*H126,2)</f>
        <v>0</v>
      </c>
      <c r="BL126" s="16" t="s">
        <v>152</v>
      </c>
      <c r="BM126" s="215" t="s">
        <v>341</v>
      </c>
    </row>
    <row r="127" s="2" customFormat="1">
      <c r="A127" s="38"/>
      <c r="B127" s="39"/>
      <c r="C127" s="40"/>
      <c r="D127" s="217" t="s">
        <v>154</v>
      </c>
      <c r="E127" s="40"/>
      <c r="F127" s="218" t="s">
        <v>342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6" t="s">
        <v>154</v>
      </c>
      <c r="AU127" s="16" t="s">
        <v>92</v>
      </c>
    </row>
    <row r="128" s="13" customFormat="1">
      <c r="A128" s="13"/>
      <c r="B128" s="222"/>
      <c r="C128" s="223"/>
      <c r="D128" s="224" t="s">
        <v>166</v>
      </c>
      <c r="E128" s="225" t="s">
        <v>44</v>
      </c>
      <c r="F128" s="226" t="s">
        <v>209</v>
      </c>
      <c r="G128" s="223"/>
      <c r="H128" s="227">
        <v>30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166</v>
      </c>
      <c r="AU128" s="233" t="s">
        <v>92</v>
      </c>
      <c r="AV128" s="13" t="s">
        <v>92</v>
      </c>
      <c r="AW128" s="13" t="s">
        <v>42</v>
      </c>
      <c r="AX128" s="13" t="s">
        <v>90</v>
      </c>
      <c r="AY128" s="233" t="s">
        <v>145</v>
      </c>
    </row>
    <row r="129" s="2" customFormat="1" ht="16.5" customHeight="1">
      <c r="A129" s="38"/>
      <c r="B129" s="39"/>
      <c r="C129" s="234" t="s">
        <v>234</v>
      </c>
      <c r="D129" s="234" t="s">
        <v>240</v>
      </c>
      <c r="E129" s="235" t="s">
        <v>343</v>
      </c>
      <c r="F129" s="236" t="s">
        <v>344</v>
      </c>
      <c r="G129" s="237" t="s">
        <v>199</v>
      </c>
      <c r="H129" s="238">
        <v>9.5999999999999996</v>
      </c>
      <c r="I129" s="239"/>
      <c r="J129" s="240">
        <f>ROUND(I129*H129,2)</f>
        <v>0</v>
      </c>
      <c r="K129" s="236" t="s">
        <v>151</v>
      </c>
      <c r="L129" s="241"/>
      <c r="M129" s="242" t="s">
        <v>44</v>
      </c>
      <c r="N129" s="243" t="s">
        <v>53</v>
      </c>
      <c r="O129" s="84"/>
      <c r="P129" s="213">
        <f>O129*H129</f>
        <v>0</v>
      </c>
      <c r="Q129" s="213">
        <v>1</v>
      </c>
      <c r="R129" s="213">
        <f>Q129*H129</f>
        <v>9.5999999999999996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196</v>
      </c>
      <c r="AT129" s="215" t="s">
        <v>240</v>
      </c>
      <c r="AU129" s="215" t="s">
        <v>92</v>
      </c>
      <c r="AY129" s="16" t="s">
        <v>145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90</v>
      </c>
      <c r="BK129" s="216">
        <f>ROUND(I129*H129,2)</f>
        <v>0</v>
      </c>
      <c r="BL129" s="16" t="s">
        <v>152</v>
      </c>
      <c r="BM129" s="215" t="s">
        <v>345</v>
      </c>
    </row>
    <row r="130" s="2" customFormat="1">
      <c r="A130" s="38"/>
      <c r="B130" s="39"/>
      <c r="C130" s="40"/>
      <c r="D130" s="217" t="s">
        <v>154</v>
      </c>
      <c r="E130" s="40"/>
      <c r="F130" s="218" t="s">
        <v>346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154</v>
      </c>
      <c r="AU130" s="16" t="s">
        <v>92</v>
      </c>
    </row>
    <row r="131" s="13" customFormat="1">
      <c r="A131" s="13"/>
      <c r="B131" s="222"/>
      <c r="C131" s="223"/>
      <c r="D131" s="224" t="s">
        <v>166</v>
      </c>
      <c r="E131" s="225" t="s">
        <v>44</v>
      </c>
      <c r="F131" s="226" t="s">
        <v>347</v>
      </c>
      <c r="G131" s="223"/>
      <c r="H131" s="227">
        <v>6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166</v>
      </c>
      <c r="AU131" s="233" t="s">
        <v>92</v>
      </c>
      <c r="AV131" s="13" t="s">
        <v>92</v>
      </c>
      <c r="AW131" s="13" t="s">
        <v>42</v>
      </c>
      <c r="AX131" s="13" t="s">
        <v>90</v>
      </c>
      <c r="AY131" s="233" t="s">
        <v>145</v>
      </c>
    </row>
    <row r="132" s="13" customFormat="1">
      <c r="A132" s="13"/>
      <c r="B132" s="222"/>
      <c r="C132" s="223"/>
      <c r="D132" s="224" t="s">
        <v>166</v>
      </c>
      <c r="E132" s="223"/>
      <c r="F132" s="226" t="s">
        <v>348</v>
      </c>
      <c r="G132" s="223"/>
      <c r="H132" s="227">
        <v>9.5999999999999996</v>
      </c>
      <c r="I132" s="228"/>
      <c r="J132" s="223"/>
      <c r="K132" s="223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166</v>
      </c>
      <c r="AU132" s="233" t="s">
        <v>92</v>
      </c>
      <c r="AV132" s="13" t="s">
        <v>92</v>
      </c>
      <c r="AW132" s="13" t="s">
        <v>4</v>
      </c>
      <c r="AX132" s="13" t="s">
        <v>90</v>
      </c>
      <c r="AY132" s="233" t="s">
        <v>145</v>
      </c>
    </row>
    <row r="133" s="2" customFormat="1" ht="37.8" customHeight="1">
      <c r="A133" s="38"/>
      <c r="B133" s="39"/>
      <c r="C133" s="204" t="s">
        <v>8</v>
      </c>
      <c r="D133" s="204" t="s">
        <v>147</v>
      </c>
      <c r="E133" s="205" t="s">
        <v>288</v>
      </c>
      <c r="F133" s="206" t="s">
        <v>289</v>
      </c>
      <c r="G133" s="207" t="s">
        <v>163</v>
      </c>
      <c r="H133" s="208">
        <v>30</v>
      </c>
      <c r="I133" s="209"/>
      <c r="J133" s="210">
        <f>ROUND(I133*H133,2)</f>
        <v>0</v>
      </c>
      <c r="K133" s="206" t="s">
        <v>151</v>
      </c>
      <c r="L133" s="44"/>
      <c r="M133" s="211" t="s">
        <v>44</v>
      </c>
      <c r="N133" s="212" t="s">
        <v>53</v>
      </c>
      <c r="O133" s="84"/>
      <c r="P133" s="213">
        <f>O133*H133</f>
        <v>0</v>
      </c>
      <c r="Q133" s="213">
        <v>0.39800000000000002</v>
      </c>
      <c r="R133" s="213">
        <f>Q133*H133</f>
        <v>11.940000000000001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152</v>
      </c>
      <c r="AT133" s="215" t="s">
        <v>147</v>
      </c>
      <c r="AU133" s="215" t="s">
        <v>92</v>
      </c>
      <c r="AY133" s="16" t="s">
        <v>145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90</v>
      </c>
      <c r="BK133" s="216">
        <f>ROUND(I133*H133,2)</f>
        <v>0</v>
      </c>
      <c r="BL133" s="16" t="s">
        <v>152</v>
      </c>
      <c r="BM133" s="215" t="s">
        <v>349</v>
      </c>
    </row>
    <row r="134" s="2" customFormat="1">
      <c r="A134" s="38"/>
      <c r="B134" s="39"/>
      <c r="C134" s="40"/>
      <c r="D134" s="217" t="s">
        <v>154</v>
      </c>
      <c r="E134" s="40"/>
      <c r="F134" s="218" t="s">
        <v>291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154</v>
      </c>
      <c r="AU134" s="16" t="s">
        <v>92</v>
      </c>
    </row>
    <row r="135" s="13" customFormat="1">
      <c r="A135" s="13"/>
      <c r="B135" s="222"/>
      <c r="C135" s="223"/>
      <c r="D135" s="224" t="s">
        <v>166</v>
      </c>
      <c r="E135" s="225" t="s">
        <v>44</v>
      </c>
      <c r="F135" s="226" t="s">
        <v>209</v>
      </c>
      <c r="G135" s="223"/>
      <c r="H135" s="227">
        <v>30</v>
      </c>
      <c r="I135" s="228"/>
      <c r="J135" s="223"/>
      <c r="K135" s="223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166</v>
      </c>
      <c r="AU135" s="233" t="s">
        <v>92</v>
      </c>
      <c r="AV135" s="13" t="s">
        <v>92</v>
      </c>
      <c r="AW135" s="13" t="s">
        <v>42</v>
      </c>
      <c r="AX135" s="13" t="s">
        <v>90</v>
      </c>
      <c r="AY135" s="233" t="s">
        <v>145</v>
      </c>
    </row>
    <row r="136" s="2" customFormat="1" ht="62.7" customHeight="1">
      <c r="A136" s="38"/>
      <c r="B136" s="39"/>
      <c r="C136" s="204" t="s">
        <v>246</v>
      </c>
      <c r="D136" s="204" t="s">
        <v>147</v>
      </c>
      <c r="E136" s="205" t="s">
        <v>311</v>
      </c>
      <c r="F136" s="206" t="s">
        <v>312</v>
      </c>
      <c r="G136" s="207" t="s">
        <v>163</v>
      </c>
      <c r="H136" s="208">
        <v>30</v>
      </c>
      <c r="I136" s="209"/>
      <c r="J136" s="210">
        <f>ROUND(I136*H136,2)</f>
        <v>0</v>
      </c>
      <c r="K136" s="206" t="s">
        <v>151</v>
      </c>
      <c r="L136" s="44"/>
      <c r="M136" s="211" t="s">
        <v>44</v>
      </c>
      <c r="N136" s="212" t="s">
        <v>53</v>
      </c>
      <c r="O136" s="84"/>
      <c r="P136" s="213">
        <f>O136*H136</f>
        <v>0</v>
      </c>
      <c r="Q136" s="213">
        <v>0.098000000000000004</v>
      </c>
      <c r="R136" s="213">
        <f>Q136*H136</f>
        <v>2.9399999999999999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152</v>
      </c>
      <c r="AT136" s="215" t="s">
        <v>147</v>
      </c>
      <c r="AU136" s="215" t="s">
        <v>92</v>
      </c>
      <c r="AY136" s="16" t="s">
        <v>145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90</v>
      </c>
      <c r="BK136" s="216">
        <f>ROUND(I136*H136,2)</f>
        <v>0</v>
      </c>
      <c r="BL136" s="16" t="s">
        <v>152</v>
      </c>
      <c r="BM136" s="215" t="s">
        <v>350</v>
      </c>
    </row>
    <row r="137" s="2" customFormat="1">
      <c r="A137" s="38"/>
      <c r="B137" s="39"/>
      <c r="C137" s="40"/>
      <c r="D137" s="217" t="s">
        <v>154</v>
      </c>
      <c r="E137" s="40"/>
      <c r="F137" s="218" t="s">
        <v>314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6" t="s">
        <v>154</v>
      </c>
      <c r="AU137" s="16" t="s">
        <v>92</v>
      </c>
    </row>
    <row r="138" s="13" customFormat="1">
      <c r="A138" s="13"/>
      <c r="B138" s="222"/>
      <c r="C138" s="223"/>
      <c r="D138" s="224" t="s">
        <v>166</v>
      </c>
      <c r="E138" s="225" t="s">
        <v>44</v>
      </c>
      <c r="F138" s="226" t="s">
        <v>209</v>
      </c>
      <c r="G138" s="223"/>
      <c r="H138" s="227">
        <v>30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166</v>
      </c>
      <c r="AU138" s="233" t="s">
        <v>92</v>
      </c>
      <c r="AV138" s="13" t="s">
        <v>92</v>
      </c>
      <c r="AW138" s="13" t="s">
        <v>42</v>
      </c>
      <c r="AX138" s="13" t="s">
        <v>90</v>
      </c>
      <c r="AY138" s="233" t="s">
        <v>145</v>
      </c>
    </row>
    <row r="139" s="2" customFormat="1" ht="16.5" customHeight="1">
      <c r="A139" s="38"/>
      <c r="B139" s="39"/>
      <c r="C139" s="234" t="s">
        <v>252</v>
      </c>
      <c r="D139" s="234" t="s">
        <v>240</v>
      </c>
      <c r="E139" s="235" t="s">
        <v>315</v>
      </c>
      <c r="F139" s="236" t="s">
        <v>316</v>
      </c>
      <c r="G139" s="237" t="s">
        <v>163</v>
      </c>
      <c r="H139" s="238">
        <v>30.899999999999999</v>
      </c>
      <c r="I139" s="239"/>
      <c r="J139" s="240">
        <f>ROUND(I139*H139,2)</f>
        <v>0</v>
      </c>
      <c r="K139" s="236" t="s">
        <v>151</v>
      </c>
      <c r="L139" s="241"/>
      <c r="M139" s="242" t="s">
        <v>44</v>
      </c>
      <c r="N139" s="243" t="s">
        <v>53</v>
      </c>
      <c r="O139" s="84"/>
      <c r="P139" s="213">
        <f>O139*H139</f>
        <v>0</v>
      </c>
      <c r="Q139" s="213">
        <v>0.027</v>
      </c>
      <c r="R139" s="213">
        <f>Q139*H139</f>
        <v>0.83429999999999993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196</v>
      </c>
      <c r="AT139" s="215" t="s">
        <v>240</v>
      </c>
      <c r="AU139" s="215" t="s">
        <v>92</v>
      </c>
      <c r="AY139" s="16" t="s">
        <v>145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90</v>
      </c>
      <c r="BK139" s="216">
        <f>ROUND(I139*H139,2)</f>
        <v>0</v>
      </c>
      <c r="BL139" s="16" t="s">
        <v>152</v>
      </c>
      <c r="BM139" s="215" t="s">
        <v>351</v>
      </c>
    </row>
    <row r="140" s="2" customFormat="1">
      <c r="A140" s="38"/>
      <c r="B140" s="39"/>
      <c r="C140" s="40"/>
      <c r="D140" s="217" t="s">
        <v>154</v>
      </c>
      <c r="E140" s="40"/>
      <c r="F140" s="218" t="s">
        <v>318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154</v>
      </c>
      <c r="AU140" s="16" t="s">
        <v>92</v>
      </c>
    </row>
    <row r="141" s="13" customFormat="1">
      <c r="A141" s="13"/>
      <c r="B141" s="222"/>
      <c r="C141" s="223"/>
      <c r="D141" s="224" t="s">
        <v>166</v>
      </c>
      <c r="E141" s="223"/>
      <c r="F141" s="226" t="s">
        <v>352</v>
      </c>
      <c r="G141" s="223"/>
      <c r="H141" s="227">
        <v>30.899999999999999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166</v>
      </c>
      <c r="AU141" s="233" t="s">
        <v>92</v>
      </c>
      <c r="AV141" s="13" t="s">
        <v>92</v>
      </c>
      <c r="AW141" s="13" t="s">
        <v>4</v>
      </c>
      <c r="AX141" s="13" t="s">
        <v>90</v>
      </c>
      <c r="AY141" s="233" t="s">
        <v>145</v>
      </c>
    </row>
    <row r="142" s="2" customFormat="1" ht="37.8" customHeight="1">
      <c r="A142" s="38"/>
      <c r="B142" s="39"/>
      <c r="C142" s="204" t="s">
        <v>260</v>
      </c>
      <c r="D142" s="204" t="s">
        <v>147</v>
      </c>
      <c r="E142" s="205" t="s">
        <v>353</v>
      </c>
      <c r="F142" s="206" t="s">
        <v>354</v>
      </c>
      <c r="G142" s="207" t="s">
        <v>255</v>
      </c>
      <c r="H142" s="208">
        <v>15.5</v>
      </c>
      <c r="I142" s="209"/>
      <c r="J142" s="210">
        <f>ROUND(I142*H142,2)</f>
        <v>0</v>
      </c>
      <c r="K142" s="206" t="s">
        <v>151</v>
      </c>
      <c r="L142" s="44"/>
      <c r="M142" s="211" t="s">
        <v>44</v>
      </c>
      <c r="N142" s="212" t="s">
        <v>53</v>
      </c>
      <c r="O142" s="84"/>
      <c r="P142" s="213">
        <f>O142*H142</f>
        <v>0</v>
      </c>
      <c r="Q142" s="213">
        <v>0.11519</v>
      </c>
      <c r="R142" s="213">
        <f>Q142*H142</f>
        <v>1.785445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152</v>
      </c>
      <c r="AT142" s="215" t="s">
        <v>147</v>
      </c>
      <c r="AU142" s="215" t="s">
        <v>92</v>
      </c>
      <c r="AY142" s="16" t="s">
        <v>145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90</v>
      </c>
      <c r="BK142" s="216">
        <f>ROUND(I142*H142,2)</f>
        <v>0</v>
      </c>
      <c r="BL142" s="16" t="s">
        <v>152</v>
      </c>
      <c r="BM142" s="215" t="s">
        <v>355</v>
      </c>
    </row>
    <row r="143" s="2" customFormat="1">
      <c r="A143" s="38"/>
      <c r="B143" s="39"/>
      <c r="C143" s="40"/>
      <c r="D143" s="217" t="s">
        <v>154</v>
      </c>
      <c r="E143" s="40"/>
      <c r="F143" s="218" t="s">
        <v>356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6" t="s">
        <v>154</v>
      </c>
      <c r="AU143" s="16" t="s">
        <v>92</v>
      </c>
    </row>
    <row r="144" s="13" customFormat="1">
      <c r="A144" s="13"/>
      <c r="B144" s="222"/>
      <c r="C144" s="223"/>
      <c r="D144" s="224" t="s">
        <v>166</v>
      </c>
      <c r="E144" s="225" t="s">
        <v>44</v>
      </c>
      <c r="F144" s="226" t="s">
        <v>357</v>
      </c>
      <c r="G144" s="223"/>
      <c r="H144" s="227">
        <v>15.5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166</v>
      </c>
      <c r="AU144" s="233" t="s">
        <v>92</v>
      </c>
      <c r="AV144" s="13" t="s">
        <v>92</v>
      </c>
      <c r="AW144" s="13" t="s">
        <v>42</v>
      </c>
      <c r="AX144" s="13" t="s">
        <v>90</v>
      </c>
      <c r="AY144" s="233" t="s">
        <v>145</v>
      </c>
    </row>
    <row r="145" s="2" customFormat="1" ht="24.15" customHeight="1">
      <c r="A145" s="38"/>
      <c r="B145" s="39"/>
      <c r="C145" s="234" t="s">
        <v>267</v>
      </c>
      <c r="D145" s="234" t="s">
        <v>240</v>
      </c>
      <c r="E145" s="235" t="s">
        <v>358</v>
      </c>
      <c r="F145" s="236" t="s">
        <v>359</v>
      </c>
      <c r="G145" s="237" t="s">
        <v>255</v>
      </c>
      <c r="H145" s="238">
        <v>2</v>
      </c>
      <c r="I145" s="239"/>
      <c r="J145" s="240">
        <f>ROUND(I145*H145,2)</f>
        <v>0</v>
      </c>
      <c r="K145" s="236" t="s">
        <v>151</v>
      </c>
      <c r="L145" s="241"/>
      <c r="M145" s="242" t="s">
        <v>44</v>
      </c>
      <c r="N145" s="243" t="s">
        <v>53</v>
      </c>
      <c r="O145" s="84"/>
      <c r="P145" s="213">
        <f>O145*H145</f>
        <v>0</v>
      </c>
      <c r="Q145" s="213">
        <v>0.065670000000000006</v>
      </c>
      <c r="R145" s="213">
        <f>Q145*H145</f>
        <v>0.13134000000000001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360</v>
      </c>
      <c r="AT145" s="215" t="s">
        <v>240</v>
      </c>
      <c r="AU145" s="215" t="s">
        <v>92</v>
      </c>
      <c r="AY145" s="16" t="s">
        <v>145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90</v>
      </c>
      <c r="BK145" s="216">
        <f>ROUND(I145*H145,2)</f>
        <v>0</v>
      </c>
      <c r="BL145" s="16" t="s">
        <v>360</v>
      </c>
      <c r="BM145" s="215" t="s">
        <v>361</v>
      </c>
    </row>
    <row r="146" s="2" customFormat="1">
      <c r="A146" s="38"/>
      <c r="B146" s="39"/>
      <c r="C146" s="40"/>
      <c r="D146" s="217" t="s">
        <v>154</v>
      </c>
      <c r="E146" s="40"/>
      <c r="F146" s="218" t="s">
        <v>362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6" t="s">
        <v>154</v>
      </c>
      <c r="AU146" s="16" t="s">
        <v>92</v>
      </c>
    </row>
    <row r="147" s="13" customFormat="1">
      <c r="A147" s="13"/>
      <c r="B147" s="222"/>
      <c r="C147" s="223"/>
      <c r="D147" s="224" t="s">
        <v>166</v>
      </c>
      <c r="E147" s="223"/>
      <c r="F147" s="226" t="s">
        <v>363</v>
      </c>
      <c r="G147" s="223"/>
      <c r="H147" s="227">
        <v>2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166</v>
      </c>
      <c r="AU147" s="233" t="s">
        <v>92</v>
      </c>
      <c r="AV147" s="13" t="s">
        <v>92</v>
      </c>
      <c r="AW147" s="13" t="s">
        <v>4</v>
      </c>
      <c r="AX147" s="13" t="s">
        <v>90</v>
      </c>
      <c r="AY147" s="233" t="s">
        <v>145</v>
      </c>
    </row>
    <row r="148" s="2" customFormat="1" ht="16.5" customHeight="1">
      <c r="A148" s="38"/>
      <c r="B148" s="39"/>
      <c r="C148" s="234" t="s">
        <v>275</v>
      </c>
      <c r="D148" s="234" t="s">
        <v>240</v>
      </c>
      <c r="E148" s="235" t="s">
        <v>364</v>
      </c>
      <c r="F148" s="236" t="s">
        <v>365</v>
      </c>
      <c r="G148" s="237" t="s">
        <v>255</v>
      </c>
      <c r="H148" s="238">
        <v>15.810000000000001</v>
      </c>
      <c r="I148" s="239"/>
      <c r="J148" s="240">
        <f>ROUND(I148*H148,2)</f>
        <v>0</v>
      </c>
      <c r="K148" s="236" t="s">
        <v>151</v>
      </c>
      <c r="L148" s="241"/>
      <c r="M148" s="242" t="s">
        <v>44</v>
      </c>
      <c r="N148" s="243" t="s">
        <v>53</v>
      </c>
      <c r="O148" s="84"/>
      <c r="P148" s="213">
        <f>O148*H148</f>
        <v>0</v>
      </c>
      <c r="Q148" s="213">
        <v>0.10199999999999999</v>
      </c>
      <c r="R148" s="213">
        <f>Q148*H148</f>
        <v>1.6126199999999999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360</v>
      </c>
      <c r="AT148" s="215" t="s">
        <v>240</v>
      </c>
      <c r="AU148" s="215" t="s">
        <v>92</v>
      </c>
      <c r="AY148" s="16" t="s">
        <v>145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90</v>
      </c>
      <c r="BK148" s="216">
        <f>ROUND(I148*H148,2)</f>
        <v>0</v>
      </c>
      <c r="BL148" s="16" t="s">
        <v>360</v>
      </c>
      <c r="BM148" s="215" t="s">
        <v>366</v>
      </c>
    </row>
    <row r="149" s="2" customFormat="1">
      <c r="A149" s="38"/>
      <c r="B149" s="39"/>
      <c r="C149" s="40"/>
      <c r="D149" s="217" t="s">
        <v>154</v>
      </c>
      <c r="E149" s="40"/>
      <c r="F149" s="218" t="s">
        <v>367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154</v>
      </c>
      <c r="AU149" s="16" t="s">
        <v>92</v>
      </c>
    </row>
    <row r="150" s="13" customFormat="1">
      <c r="A150" s="13"/>
      <c r="B150" s="222"/>
      <c r="C150" s="223"/>
      <c r="D150" s="224" t="s">
        <v>166</v>
      </c>
      <c r="E150" s="225" t="s">
        <v>44</v>
      </c>
      <c r="F150" s="226" t="s">
        <v>368</v>
      </c>
      <c r="G150" s="223"/>
      <c r="H150" s="227">
        <v>15.5</v>
      </c>
      <c r="I150" s="228"/>
      <c r="J150" s="223"/>
      <c r="K150" s="223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166</v>
      </c>
      <c r="AU150" s="233" t="s">
        <v>92</v>
      </c>
      <c r="AV150" s="13" t="s">
        <v>92</v>
      </c>
      <c r="AW150" s="13" t="s">
        <v>42</v>
      </c>
      <c r="AX150" s="13" t="s">
        <v>90</v>
      </c>
      <c r="AY150" s="233" t="s">
        <v>145</v>
      </c>
    </row>
    <row r="151" s="13" customFormat="1">
      <c r="A151" s="13"/>
      <c r="B151" s="222"/>
      <c r="C151" s="223"/>
      <c r="D151" s="224" t="s">
        <v>166</v>
      </c>
      <c r="E151" s="223"/>
      <c r="F151" s="226" t="s">
        <v>369</v>
      </c>
      <c r="G151" s="223"/>
      <c r="H151" s="227">
        <v>15.810000000000001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166</v>
      </c>
      <c r="AU151" s="233" t="s">
        <v>92</v>
      </c>
      <c r="AV151" s="13" t="s">
        <v>92</v>
      </c>
      <c r="AW151" s="13" t="s">
        <v>4</v>
      </c>
      <c r="AX151" s="13" t="s">
        <v>90</v>
      </c>
      <c r="AY151" s="233" t="s">
        <v>145</v>
      </c>
    </row>
    <row r="152" s="2" customFormat="1" ht="21.75" customHeight="1">
      <c r="A152" s="38"/>
      <c r="B152" s="39"/>
      <c r="C152" s="234" t="s">
        <v>7</v>
      </c>
      <c r="D152" s="234" t="s">
        <v>240</v>
      </c>
      <c r="E152" s="235" t="s">
        <v>370</v>
      </c>
      <c r="F152" s="236" t="s">
        <v>371</v>
      </c>
      <c r="G152" s="237" t="s">
        <v>150</v>
      </c>
      <c r="H152" s="238">
        <v>2</v>
      </c>
      <c r="I152" s="239"/>
      <c r="J152" s="240">
        <f>ROUND(I152*H152,2)</f>
        <v>0</v>
      </c>
      <c r="K152" s="236" t="s">
        <v>44</v>
      </c>
      <c r="L152" s="241"/>
      <c r="M152" s="242" t="s">
        <v>44</v>
      </c>
      <c r="N152" s="243" t="s">
        <v>53</v>
      </c>
      <c r="O152" s="84"/>
      <c r="P152" s="213">
        <f>O152*H152</f>
        <v>0</v>
      </c>
      <c r="Q152" s="213">
        <v>0.052499999999999998</v>
      </c>
      <c r="R152" s="213">
        <f>Q152*H152</f>
        <v>0.105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360</v>
      </c>
      <c r="AT152" s="215" t="s">
        <v>240</v>
      </c>
      <c r="AU152" s="215" t="s">
        <v>92</v>
      </c>
      <c r="AY152" s="16" t="s">
        <v>145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90</v>
      </c>
      <c r="BK152" s="216">
        <f>ROUND(I152*H152,2)</f>
        <v>0</v>
      </c>
      <c r="BL152" s="16" t="s">
        <v>360</v>
      </c>
      <c r="BM152" s="215" t="s">
        <v>372</v>
      </c>
    </row>
    <row r="153" s="13" customFormat="1">
      <c r="A153" s="13"/>
      <c r="B153" s="222"/>
      <c r="C153" s="223"/>
      <c r="D153" s="224" t="s">
        <v>166</v>
      </c>
      <c r="E153" s="225" t="s">
        <v>44</v>
      </c>
      <c r="F153" s="226" t="s">
        <v>373</v>
      </c>
      <c r="G153" s="223"/>
      <c r="H153" s="227">
        <v>2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166</v>
      </c>
      <c r="AU153" s="233" t="s">
        <v>92</v>
      </c>
      <c r="AV153" s="13" t="s">
        <v>92</v>
      </c>
      <c r="AW153" s="13" t="s">
        <v>42</v>
      </c>
      <c r="AX153" s="13" t="s">
        <v>90</v>
      </c>
      <c r="AY153" s="233" t="s">
        <v>145</v>
      </c>
    </row>
    <row r="154" s="2" customFormat="1" ht="49.05" customHeight="1">
      <c r="A154" s="38"/>
      <c r="B154" s="39"/>
      <c r="C154" s="204" t="s">
        <v>374</v>
      </c>
      <c r="D154" s="204" t="s">
        <v>147</v>
      </c>
      <c r="E154" s="205" t="s">
        <v>375</v>
      </c>
      <c r="F154" s="206" t="s">
        <v>376</v>
      </c>
      <c r="G154" s="207" t="s">
        <v>255</v>
      </c>
      <c r="H154" s="208">
        <v>58</v>
      </c>
      <c r="I154" s="209"/>
      <c r="J154" s="210">
        <f>ROUND(I154*H154,2)</f>
        <v>0</v>
      </c>
      <c r="K154" s="206" t="s">
        <v>151</v>
      </c>
      <c r="L154" s="44"/>
      <c r="M154" s="211" t="s">
        <v>44</v>
      </c>
      <c r="N154" s="212" t="s">
        <v>53</v>
      </c>
      <c r="O154" s="84"/>
      <c r="P154" s="213">
        <f>O154*H154</f>
        <v>0</v>
      </c>
      <c r="Q154" s="213">
        <v>0.12949959999999999</v>
      </c>
      <c r="R154" s="213">
        <f>Q154*H154</f>
        <v>7.5109767999999999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377</v>
      </c>
      <c r="AT154" s="215" t="s">
        <v>147</v>
      </c>
      <c r="AU154" s="215" t="s">
        <v>92</v>
      </c>
      <c r="AY154" s="16" t="s">
        <v>145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6" t="s">
        <v>90</v>
      </c>
      <c r="BK154" s="216">
        <f>ROUND(I154*H154,2)</f>
        <v>0</v>
      </c>
      <c r="BL154" s="16" t="s">
        <v>377</v>
      </c>
      <c r="BM154" s="215" t="s">
        <v>378</v>
      </c>
    </row>
    <row r="155" s="2" customFormat="1">
      <c r="A155" s="38"/>
      <c r="B155" s="39"/>
      <c r="C155" s="40"/>
      <c r="D155" s="217" t="s">
        <v>154</v>
      </c>
      <c r="E155" s="40"/>
      <c r="F155" s="218" t="s">
        <v>379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154</v>
      </c>
      <c r="AU155" s="16" t="s">
        <v>92</v>
      </c>
    </row>
    <row r="156" s="2" customFormat="1" ht="16.5" customHeight="1">
      <c r="A156" s="38"/>
      <c r="B156" s="39"/>
      <c r="C156" s="234" t="s">
        <v>380</v>
      </c>
      <c r="D156" s="234" t="s">
        <v>240</v>
      </c>
      <c r="E156" s="235" t="s">
        <v>381</v>
      </c>
      <c r="F156" s="236" t="s">
        <v>382</v>
      </c>
      <c r="G156" s="237" t="s">
        <v>255</v>
      </c>
      <c r="H156" s="238">
        <v>17</v>
      </c>
      <c r="I156" s="239"/>
      <c r="J156" s="240">
        <f>ROUND(I156*H156,2)</f>
        <v>0</v>
      </c>
      <c r="K156" s="236" t="s">
        <v>151</v>
      </c>
      <c r="L156" s="241"/>
      <c r="M156" s="242" t="s">
        <v>44</v>
      </c>
      <c r="N156" s="243" t="s">
        <v>53</v>
      </c>
      <c r="O156" s="84"/>
      <c r="P156" s="213">
        <f>O156*H156</f>
        <v>0</v>
      </c>
      <c r="Q156" s="213">
        <v>0.044999999999999998</v>
      </c>
      <c r="R156" s="213">
        <f>Q156*H156</f>
        <v>0.76500000000000001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360</v>
      </c>
      <c r="AT156" s="215" t="s">
        <v>240</v>
      </c>
      <c r="AU156" s="215" t="s">
        <v>92</v>
      </c>
      <c r="AY156" s="16" t="s">
        <v>145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6" t="s">
        <v>90</v>
      </c>
      <c r="BK156" s="216">
        <f>ROUND(I156*H156,2)</f>
        <v>0</v>
      </c>
      <c r="BL156" s="16" t="s">
        <v>360</v>
      </c>
      <c r="BM156" s="215" t="s">
        <v>383</v>
      </c>
    </row>
    <row r="157" s="2" customFormat="1">
      <c r="A157" s="38"/>
      <c r="B157" s="39"/>
      <c r="C157" s="40"/>
      <c r="D157" s="217" t="s">
        <v>154</v>
      </c>
      <c r="E157" s="40"/>
      <c r="F157" s="218" t="s">
        <v>384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6" t="s">
        <v>154</v>
      </c>
      <c r="AU157" s="16" t="s">
        <v>92</v>
      </c>
    </row>
    <row r="158" s="13" customFormat="1">
      <c r="A158" s="13"/>
      <c r="B158" s="222"/>
      <c r="C158" s="223"/>
      <c r="D158" s="224" t="s">
        <v>166</v>
      </c>
      <c r="E158" s="225" t="s">
        <v>44</v>
      </c>
      <c r="F158" s="226" t="s">
        <v>385</v>
      </c>
      <c r="G158" s="223"/>
      <c r="H158" s="227">
        <v>17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166</v>
      </c>
      <c r="AU158" s="233" t="s">
        <v>92</v>
      </c>
      <c r="AV158" s="13" t="s">
        <v>92</v>
      </c>
      <c r="AW158" s="13" t="s">
        <v>42</v>
      </c>
      <c r="AX158" s="13" t="s">
        <v>82</v>
      </c>
      <c r="AY158" s="233" t="s">
        <v>145</v>
      </c>
    </row>
    <row r="159" s="2" customFormat="1" ht="24.15" customHeight="1">
      <c r="A159" s="38"/>
      <c r="B159" s="39"/>
      <c r="C159" s="204" t="s">
        <v>386</v>
      </c>
      <c r="D159" s="204" t="s">
        <v>147</v>
      </c>
      <c r="E159" s="205" t="s">
        <v>387</v>
      </c>
      <c r="F159" s="206" t="s">
        <v>388</v>
      </c>
      <c r="G159" s="207" t="s">
        <v>170</v>
      </c>
      <c r="H159" s="208">
        <v>3.0600000000000001</v>
      </c>
      <c r="I159" s="209"/>
      <c r="J159" s="210">
        <f>ROUND(I159*H159,2)</f>
        <v>0</v>
      </c>
      <c r="K159" s="206" t="s">
        <v>151</v>
      </c>
      <c r="L159" s="44"/>
      <c r="M159" s="211" t="s">
        <v>44</v>
      </c>
      <c r="N159" s="212" t="s">
        <v>53</v>
      </c>
      <c r="O159" s="84"/>
      <c r="P159" s="213">
        <f>O159*H159</f>
        <v>0</v>
      </c>
      <c r="Q159" s="213">
        <v>2.2563399999999998</v>
      </c>
      <c r="R159" s="213">
        <f>Q159*H159</f>
        <v>6.9044003999999992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377</v>
      </c>
      <c r="AT159" s="215" t="s">
        <v>147</v>
      </c>
      <c r="AU159" s="215" t="s">
        <v>92</v>
      </c>
      <c r="AY159" s="16" t="s">
        <v>145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90</v>
      </c>
      <c r="BK159" s="216">
        <f>ROUND(I159*H159,2)</f>
        <v>0</v>
      </c>
      <c r="BL159" s="16" t="s">
        <v>377</v>
      </c>
      <c r="BM159" s="215" t="s">
        <v>389</v>
      </c>
    </row>
    <row r="160" s="2" customFormat="1">
      <c r="A160" s="38"/>
      <c r="B160" s="39"/>
      <c r="C160" s="40"/>
      <c r="D160" s="217" t="s">
        <v>154</v>
      </c>
      <c r="E160" s="40"/>
      <c r="F160" s="218" t="s">
        <v>390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6" t="s">
        <v>154</v>
      </c>
      <c r="AU160" s="16" t="s">
        <v>92</v>
      </c>
    </row>
    <row r="161" s="13" customFormat="1">
      <c r="A161" s="13"/>
      <c r="B161" s="222"/>
      <c r="C161" s="223"/>
      <c r="D161" s="224" t="s">
        <v>166</v>
      </c>
      <c r="E161" s="225" t="s">
        <v>44</v>
      </c>
      <c r="F161" s="226" t="s">
        <v>391</v>
      </c>
      <c r="G161" s="223"/>
      <c r="H161" s="227">
        <v>3.0600000000000001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166</v>
      </c>
      <c r="AU161" s="233" t="s">
        <v>92</v>
      </c>
      <c r="AV161" s="13" t="s">
        <v>92</v>
      </c>
      <c r="AW161" s="13" t="s">
        <v>42</v>
      </c>
      <c r="AX161" s="13" t="s">
        <v>82</v>
      </c>
      <c r="AY161" s="233" t="s">
        <v>145</v>
      </c>
    </row>
    <row r="162" s="2" customFormat="1" ht="62.7" customHeight="1">
      <c r="A162" s="38"/>
      <c r="B162" s="39"/>
      <c r="C162" s="204" t="s">
        <v>392</v>
      </c>
      <c r="D162" s="204" t="s">
        <v>147</v>
      </c>
      <c r="E162" s="205" t="s">
        <v>393</v>
      </c>
      <c r="F162" s="206" t="s">
        <v>394</v>
      </c>
      <c r="G162" s="207" t="s">
        <v>255</v>
      </c>
      <c r="H162" s="208">
        <v>15.5</v>
      </c>
      <c r="I162" s="209"/>
      <c r="J162" s="210">
        <f>ROUND(I162*H162,2)</f>
        <v>0</v>
      </c>
      <c r="K162" s="206" t="s">
        <v>151</v>
      </c>
      <c r="L162" s="44"/>
      <c r="M162" s="211" t="s">
        <v>44</v>
      </c>
      <c r="N162" s="212" t="s">
        <v>53</v>
      </c>
      <c r="O162" s="84"/>
      <c r="P162" s="213">
        <f>O162*H162</f>
        <v>0</v>
      </c>
      <c r="Q162" s="213">
        <v>0.00060506299999999998</v>
      </c>
      <c r="R162" s="213">
        <f>Q162*H162</f>
        <v>0.0093784764999999999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152</v>
      </c>
      <c r="AT162" s="215" t="s">
        <v>147</v>
      </c>
      <c r="AU162" s="215" t="s">
        <v>92</v>
      </c>
      <c r="AY162" s="16" t="s">
        <v>145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6" t="s">
        <v>90</v>
      </c>
      <c r="BK162" s="216">
        <f>ROUND(I162*H162,2)</f>
        <v>0</v>
      </c>
      <c r="BL162" s="16" t="s">
        <v>152</v>
      </c>
      <c r="BM162" s="215" t="s">
        <v>395</v>
      </c>
    </row>
    <row r="163" s="2" customFormat="1">
      <c r="A163" s="38"/>
      <c r="B163" s="39"/>
      <c r="C163" s="40"/>
      <c r="D163" s="217" t="s">
        <v>154</v>
      </c>
      <c r="E163" s="40"/>
      <c r="F163" s="218" t="s">
        <v>396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6" t="s">
        <v>154</v>
      </c>
      <c r="AU163" s="16" t="s">
        <v>92</v>
      </c>
    </row>
    <row r="164" s="13" customFormat="1">
      <c r="A164" s="13"/>
      <c r="B164" s="222"/>
      <c r="C164" s="223"/>
      <c r="D164" s="224" t="s">
        <v>166</v>
      </c>
      <c r="E164" s="225" t="s">
        <v>44</v>
      </c>
      <c r="F164" s="226" t="s">
        <v>397</v>
      </c>
      <c r="G164" s="223"/>
      <c r="H164" s="227">
        <v>15.5</v>
      </c>
      <c r="I164" s="228"/>
      <c r="J164" s="223"/>
      <c r="K164" s="223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166</v>
      </c>
      <c r="AU164" s="233" t="s">
        <v>92</v>
      </c>
      <c r="AV164" s="13" t="s">
        <v>92</v>
      </c>
      <c r="AW164" s="13" t="s">
        <v>42</v>
      </c>
      <c r="AX164" s="13" t="s">
        <v>90</v>
      </c>
      <c r="AY164" s="233" t="s">
        <v>145</v>
      </c>
    </row>
    <row r="165" s="2" customFormat="1" ht="24.15" customHeight="1">
      <c r="A165" s="38"/>
      <c r="B165" s="39"/>
      <c r="C165" s="204" t="s">
        <v>398</v>
      </c>
      <c r="D165" s="204" t="s">
        <v>147</v>
      </c>
      <c r="E165" s="205" t="s">
        <v>399</v>
      </c>
      <c r="F165" s="206" t="s">
        <v>400</v>
      </c>
      <c r="G165" s="207" t="s">
        <v>255</v>
      </c>
      <c r="H165" s="208">
        <v>15.5</v>
      </c>
      <c r="I165" s="209"/>
      <c r="J165" s="210">
        <f>ROUND(I165*H165,2)</f>
        <v>0</v>
      </c>
      <c r="K165" s="206" t="s">
        <v>401</v>
      </c>
      <c r="L165" s="44"/>
      <c r="M165" s="211" t="s">
        <v>44</v>
      </c>
      <c r="N165" s="212" t="s">
        <v>53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152</v>
      </c>
      <c r="AT165" s="215" t="s">
        <v>147</v>
      </c>
      <c r="AU165" s="215" t="s">
        <v>92</v>
      </c>
      <c r="AY165" s="16" t="s">
        <v>145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6" t="s">
        <v>90</v>
      </c>
      <c r="BK165" s="216">
        <f>ROUND(I165*H165,2)</f>
        <v>0</v>
      </c>
      <c r="BL165" s="16" t="s">
        <v>152</v>
      </c>
      <c r="BM165" s="215" t="s">
        <v>402</v>
      </c>
    </row>
    <row r="166" s="13" customFormat="1">
      <c r="A166" s="13"/>
      <c r="B166" s="222"/>
      <c r="C166" s="223"/>
      <c r="D166" s="224" t="s">
        <v>166</v>
      </c>
      <c r="E166" s="225" t="s">
        <v>44</v>
      </c>
      <c r="F166" s="226" t="s">
        <v>397</v>
      </c>
      <c r="G166" s="223"/>
      <c r="H166" s="227">
        <v>15.5</v>
      </c>
      <c r="I166" s="228"/>
      <c r="J166" s="223"/>
      <c r="K166" s="223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166</v>
      </c>
      <c r="AU166" s="233" t="s">
        <v>92</v>
      </c>
      <c r="AV166" s="13" t="s">
        <v>92</v>
      </c>
      <c r="AW166" s="13" t="s">
        <v>42</v>
      </c>
      <c r="AX166" s="13" t="s">
        <v>90</v>
      </c>
      <c r="AY166" s="233" t="s">
        <v>145</v>
      </c>
    </row>
    <row r="167" s="12" customFormat="1" ht="22.8" customHeight="1">
      <c r="A167" s="12"/>
      <c r="B167" s="188"/>
      <c r="C167" s="189"/>
      <c r="D167" s="190" t="s">
        <v>81</v>
      </c>
      <c r="E167" s="202" t="s">
        <v>203</v>
      </c>
      <c r="F167" s="202" t="s">
        <v>403</v>
      </c>
      <c r="G167" s="189"/>
      <c r="H167" s="189"/>
      <c r="I167" s="192"/>
      <c r="J167" s="203">
        <f>BK167</f>
        <v>0</v>
      </c>
      <c r="K167" s="189"/>
      <c r="L167" s="194"/>
      <c r="M167" s="195"/>
      <c r="N167" s="196"/>
      <c r="O167" s="196"/>
      <c r="P167" s="197">
        <f>SUM(P168:P201)</f>
        <v>0</v>
      </c>
      <c r="Q167" s="196"/>
      <c r="R167" s="197">
        <f>SUM(R168:R201)</f>
        <v>108.509156756</v>
      </c>
      <c r="S167" s="196"/>
      <c r="T167" s="198">
        <f>SUM(T168:T201)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99" t="s">
        <v>90</v>
      </c>
      <c r="AT167" s="200" t="s">
        <v>81</v>
      </c>
      <c r="AU167" s="200" t="s">
        <v>90</v>
      </c>
      <c r="AY167" s="199" t="s">
        <v>145</v>
      </c>
      <c r="BK167" s="201">
        <f>SUM(BK168:BK201)</f>
        <v>0</v>
      </c>
    </row>
    <row r="168" s="2" customFormat="1" ht="24.15" customHeight="1">
      <c r="A168" s="38"/>
      <c r="B168" s="39"/>
      <c r="C168" s="204" t="s">
        <v>404</v>
      </c>
      <c r="D168" s="204" t="s">
        <v>147</v>
      </c>
      <c r="E168" s="205" t="s">
        <v>405</v>
      </c>
      <c r="F168" s="206" t="s">
        <v>406</v>
      </c>
      <c r="G168" s="207" t="s">
        <v>150</v>
      </c>
      <c r="H168" s="208">
        <v>2</v>
      </c>
      <c r="I168" s="209"/>
      <c r="J168" s="210">
        <f>ROUND(I168*H168,2)</f>
        <v>0</v>
      </c>
      <c r="K168" s="206" t="s">
        <v>151</v>
      </c>
      <c r="L168" s="44"/>
      <c r="M168" s="211" t="s">
        <v>44</v>
      </c>
      <c r="N168" s="212" t="s">
        <v>53</v>
      </c>
      <c r="O168" s="84"/>
      <c r="P168" s="213">
        <f>O168*H168</f>
        <v>0</v>
      </c>
      <c r="Q168" s="213">
        <v>0.00069999999999999999</v>
      </c>
      <c r="R168" s="213">
        <f>Q168*H168</f>
        <v>0.0014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152</v>
      </c>
      <c r="AT168" s="215" t="s">
        <v>147</v>
      </c>
      <c r="AU168" s="215" t="s">
        <v>92</v>
      </c>
      <c r="AY168" s="16" t="s">
        <v>145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6" t="s">
        <v>90</v>
      </c>
      <c r="BK168" s="216">
        <f>ROUND(I168*H168,2)</f>
        <v>0</v>
      </c>
      <c r="BL168" s="16" t="s">
        <v>152</v>
      </c>
      <c r="BM168" s="215" t="s">
        <v>407</v>
      </c>
    </row>
    <row r="169" s="2" customFormat="1">
      <c r="A169" s="38"/>
      <c r="B169" s="39"/>
      <c r="C169" s="40"/>
      <c r="D169" s="217" t="s">
        <v>154</v>
      </c>
      <c r="E169" s="40"/>
      <c r="F169" s="218" t="s">
        <v>408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6" t="s">
        <v>154</v>
      </c>
      <c r="AU169" s="16" t="s">
        <v>92</v>
      </c>
    </row>
    <row r="170" s="2" customFormat="1" ht="24.15" customHeight="1">
      <c r="A170" s="38"/>
      <c r="B170" s="39"/>
      <c r="C170" s="234" t="s">
        <v>409</v>
      </c>
      <c r="D170" s="234" t="s">
        <v>240</v>
      </c>
      <c r="E170" s="235" t="s">
        <v>410</v>
      </c>
      <c r="F170" s="236" t="s">
        <v>411</v>
      </c>
      <c r="G170" s="237" t="s">
        <v>150</v>
      </c>
      <c r="H170" s="238">
        <v>2</v>
      </c>
      <c r="I170" s="239"/>
      <c r="J170" s="240">
        <f>ROUND(I170*H170,2)</f>
        <v>0</v>
      </c>
      <c r="K170" s="236" t="s">
        <v>151</v>
      </c>
      <c r="L170" s="241"/>
      <c r="M170" s="242" t="s">
        <v>44</v>
      </c>
      <c r="N170" s="243" t="s">
        <v>53</v>
      </c>
      <c r="O170" s="84"/>
      <c r="P170" s="213">
        <f>O170*H170</f>
        <v>0</v>
      </c>
      <c r="Q170" s="213">
        <v>0.0077000000000000002</v>
      </c>
      <c r="R170" s="213">
        <f>Q170*H170</f>
        <v>0.015400000000000001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196</v>
      </c>
      <c r="AT170" s="215" t="s">
        <v>240</v>
      </c>
      <c r="AU170" s="215" t="s">
        <v>92</v>
      </c>
      <c r="AY170" s="16" t="s">
        <v>145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6" t="s">
        <v>90</v>
      </c>
      <c r="BK170" s="216">
        <f>ROUND(I170*H170,2)</f>
        <v>0</v>
      </c>
      <c r="BL170" s="16" t="s">
        <v>152</v>
      </c>
      <c r="BM170" s="215" t="s">
        <v>412</v>
      </c>
    </row>
    <row r="171" s="2" customFormat="1">
      <c r="A171" s="38"/>
      <c r="B171" s="39"/>
      <c r="C171" s="40"/>
      <c r="D171" s="217" t="s">
        <v>154</v>
      </c>
      <c r="E171" s="40"/>
      <c r="F171" s="218" t="s">
        <v>413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6" t="s">
        <v>154</v>
      </c>
      <c r="AU171" s="16" t="s">
        <v>92</v>
      </c>
    </row>
    <row r="172" s="2" customFormat="1" ht="24.15" customHeight="1">
      <c r="A172" s="38"/>
      <c r="B172" s="39"/>
      <c r="C172" s="204" t="s">
        <v>414</v>
      </c>
      <c r="D172" s="204" t="s">
        <v>147</v>
      </c>
      <c r="E172" s="205" t="s">
        <v>415</v>
      </c>
      <c r="F172" s="206" t="s">
        <v>416</v>
      </c>
      <c r="G172" s="207" t="s">
        <v>150</v>
      </c>
      <c r="H172" s="208">
        <v>2</v>
      </c>
      <c r="I172" s="209"/>
      <c r="J172" s="210">
        <f>ROUND(I172*H172,2)</f>
        <v>0</v>
      </c>
      <c r="K172" s="206" t="s">
        <v>151</v>
      </c>
      <c r="L172" s="44"/>
      <c r="M172" s="211" t="s">
        <v>44</v>
      </c>
      <c r="N172" s="212" t="s">
        <v>53</v>
      </c>
      <c r="O172" s="84"/>
      <c r="P172" s="213">
        <f>O172*H172</f>
        <v>0</v>
      </c>
      <c r="Q172" s="213">
        <v>0.109405</v>
      </c>
      <c r="R172" s="213">
        <f>Q172*H172</f>
        <v>0.21881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152</v>
      </c>
      <c r="AT172" s="215" t="s">
        <v>147</v>
      </c>
      <c r="AU172" s="215" t="s">
        <v>92</v>
      </c>
      <c r="AY172" s="16" t="s">
        <v>145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6" t="s">
        <v>90</v>
      </c>
      <c r="BK172" s="216">
        <f>ROUND(I172*H172,2)</f>
        <v>0</v>
      </c>
      <c r="BL172" s="16" t="s">
        <v>152</v>
      </c>
      <c r="BM172" s="215" t="s">
        <v>417</v>
      </c>
    </row>
    <row r="173" s="2" customFormat="1">
      <c r="A173" s="38"/>
      <c r="B173" s="39"/>
      <c r="C173" s="40"/>
      <c r="D173" s="217" t="s">
        <v>154</v>
      </c>
      <c r="E173" s="40"/>
      <c r="F173" s="218" t="s">
        <v>418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6" t="s">
        <v>154</v>
      </c>
      <c r="AU173" s="16" t="s">
        <v>92</v>
      </c>
    </row>
    <row r="174" s="2" customFormat="1" ht="21.75" customHeight="1">
      <c r="A174" s="38"/>
      <c r="B174" s="39"/>
      <c r="C174" s="234" t="s">
        <v>419</v>
      </c>
      <c r="D174" s="234" t="s">
        <v>240</v>
      </c>
      <c r="E174" s="235" t="s">
        <v>420</v>
      </c>
      <c r="F174" s="236" t="s">
        <v>421</v>
      </c>
      <c r="G174" s="237" t="s">
        <v>150</v>
      </c>
      <c r="H174" s="238">
        <v>2</v>
      </c>
      <c r="I174" s="239"/>
      <c r="J174" s="240">
        <f>ROUND(I174*H174,2)</f>
        <v>0</v>
      </c>
      <c r="K174" s="236" t="s">
        <v>151</v>
      </c>
      <c r="L174" s="241"/>
      <c r="M174" s="242" t="s">
        <v>44</v>
      </c>
      <c r="N174" s="243" t="s">
        <v>53</v>
      </c>
      <c r="O174" s="84"/>
      <c r="P174" s="213">
        <f>O174*H174</f>
        <v>0</v>
      </c>
      <c r="Q174" s="213">
        <v>0.0061000000000000004</v>
      </c>
      <c r="R174" s="213">
        <f>Q174*H174</f>
        <v>0.012200000000000001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196</v>
      </c>
      <c r="AT174" s="215" t="s">
        <v>240</v>
      </c>
      <c r="AU174" s="215" t="s">
        <v>92</v>
      </c>
      <c r="AY174" s="16" t="s">
        <v>145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6" t="s">
        <v>90</v>
      </c>
      <c r="BK174" s="216">
        <f>ROUND(I174*H174,2)</f>
        <v>0</v>
      </c>
      <c r="BL174" s="16" t="s">
        <v>152</v>
      </c>
      <c r="BM174" s="215" t="s">
        <v>422</v>
      </c>
    </row>
    <row r="175" s="2" customFormat="1">
      <c r="A175" s="38"/>
      <c r="B175" s="39"/>
      <c r="C175" s="40"/>
      <c r="D175" s="217" t="s">
        <v>154</v>
      </c>
      <c r="E175" s="40"/>
      <c r="F175" s="218" t="s">
        <v>423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6" t="s">
        <v>154</v>
      </c>
      <c r="AU175" s="16" t="s">
        <v>92</v>
      </c>
    </row>
    <row r="176" s="2" customFormat="1" ht="16.5" customHeight="1">
      <c r="A176" s="38"/>
      <c r="B176" s="39"/>
      <c r="C176" s="204" t="s">
        <v>424</v>
      </c>
      <c r="D176" s="204" t="s">
        <v>147</v>
      </c>
      <c r="E176" s="205" t="s">
        <v>425</v>
      </c>
      <c r="F176" s="206" t="s">
        <v>426</v>
      </c>
      <c r="G176" s="207" t="s">
        <v>427</v>
      </c>
      <c r="H176" s="208">
        <v>8</v>
      </c>
      <c r="I176" s="209"/>
      <c r="J176" s="210">
        <f>ROUND(I176*H176,2)</f>
        <v>0</v>
      </c>
      <c r="K176" s="206" t="s">
        <v>44</v>
      </c>
      <c r="L176" s="44"/>
      <c r="M176" s="211" t="s">
        <v>44</v>
      </c>
      <c r="N176" s="212" t="s">
        <v>53</v>
      </c>
      <c r="O176" s="84"/>
      <c r="P176" s="213">
        <f>O176*H176</f>
        <v>0</v>
      </c>
      <c r="Q176" s="213">
        <v>0.0055999999999999999</v>
      </c>
      <c r="R176" s="213">
        <f>Q176*H176</f>
        <v>0.0448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152</v>
      </c>
      <c r="AT176" s="215" t="s">
        <v>147</v>
      </c>
      <c r="AU176" s="215" t="s">
        <v>92</v>
      </c>
      <c r="AY176" s="16" t="s">
        <v>145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6" t="s">
        <v>90</v>
      </c>
      <c r="BK176" s="216">
        <f>ROUND(I176*H176,2)</f>
        <v>0</v>
      </c>
      <c r="BL176" s="16" t="s">
        <v>152</v>
      </c>
      <c r="BM176" s="215" t="s">
        <v>428</v>
      </c>
    </row>
    <row r="177" s="2" customFormat="1" ht="49.05" customHeight="1">
      <c r="A177" s="38"/>
      <c r="B177" s="39"/>
      <c r="C177" s="204" t="s">
        <v>429</v>
      </c>
      <c r="D177" s="204" t="s">
        <v>147</v>
      </c>
      <c r="E177" s="205" t="s">
        <v>430</v>
      </c>
      <c r="F177" s="206" t="s">
        <v>431</v>
      </c>
      <c r="G177" s="207" t="s">
        <v>255</v>
      </c>
      <c r="H177" s="208">
        <v>240</v>
      </c>
      <c r="I177" s="209"/>
      <c r="J177" s="210">
        <f>ROUND(I177*H177,2)</f>
        <v>0</v>
      </c>
      <c r="K177" s="206" t="s">
        <v>151</v>
      </c>
      <c r="L177" s="44"/>
      <c r="M177" s="211" t="s">
        <v>44</v>
      </c>
      <c r="N177" s="212" t="s">
        <v>53</v>
      </c>
      <c r="O177" s="84"/>
      <c r="P177" s="213">
        <f>O177*H177</f>
        <v>0</v>
      </c>
      <c r="Q177" s="213">
        <v>0.15539952000000001</v>
      </c>
      <c r="R177" s="213">
        <f>Q177*H177</f>
        <v>37.295884800000003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152</v>
      </c>
      <c r="AT177" s="215" t="s">
        <v>147</v>
      </c>
      <c r="AU177" s="215" t="s">
        <v>92</v>
      </c>
      <c r="AY177" s="16" t="s">
        <v>145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6" t="s">
        <v>90</v>
      </c>
      <c r="BK177" s="216">
        <f>ROUND(I177*H177,2)</f>
        <v>0</v>
      </c>
      <c r="BL177" s="16" t="s">
        <v>152</v>
      </c>
      <c r="BM177" s="215" t="s">
        <v>432</v>
      </c>
    </row>
    <row r="178" s="2" customFormat="1">
      <c r="A178" s="38"/>
      <c r="B178" s="39"/>
      <c r="C178" s="40"/>
      <c r="D178" s="217" t="s">
        <v>154</v>
      </c>
      <c r="E178" s="40"/>
      <c r="F178" s="218" t="s">
        <v>433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6" t="s">
        <v>154</v>
      </c>
      <c r="AU178" s="16" t="s">
        <v>92</v>
      </c>
    </row>
    <row r="179" s="2" customFormat="1" ht="16.5" customHeight="1">
      <c r="A179" s="38"/>
      <c r="B179" s="39"/>
      <c r="C179" s="234" t="s">
        <v>434</v>
      </c>
      <c r="D179" s="234" t="s">
        <v>240</v>
      </c>
      <c r="E179" s="235" t="s">
        <v>435</v>
      </c>
      <c r="F179" s="236" t="s">
        <v>436</v>
      </c>
      <c r="G179" s="237" t="s">
        <v>255</v>
      </c>
      <c r="H179" s="238">
        <v>238</v>
      </c>
      <c r="I179" s="239"/>
      <c r="J179" s="240">
        <f>ROUND(I179*H179,2)</f>
        <v>0</v>
      </c>
      <c r="K179" s="236" t="s">
        <v>151</v>
      </c>
      <c r="L179" s="241"/>
      <c r="M179" s="242" t="s">
        <v>44</v>
      </c>
      <c r="N179" s="243" t="s">
        <v>53</v>
      </c>
      <c r="O179" s="84"/>
      <c r="P179" s="213">
        <f>O179*H179</f>
        <v>0</v>
      </c>
      <c r="Q179" s="213">
        <v>0.080000000000000002</v>
      </c>
      <c r="R179" s="213">
        <f>Q179*H179</f>
        <v>19.039999999999999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196</v>
      </c>
      <c r="AT179" s="215" t="s">
        <v>240</v>
      </c>
      <c r="AU179" s="215" t="s">
        <v>92</v>
      </c>
      <c r="AY179" s="16" t="s">
        <v>145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6" t="s">
        <v>90</v>
      </c>
      <c r="BK179" s="216">
        <f>ROUND(I179*H179,2)</f>
        <v>0</v>
      </c>
      <c r="BL179" s="16" t="s">
        <v>152</v>
      </c>
      <c r="BM179" s="215" t="s">
        <v>437</v>
      </c>
    </row>
    <row r="180" s="2" customFormat="1">
      <c r="A180" s="38"/>
      <c r="B180" s="39"/>
      <c r="C180" s="40"/>
      <c r="D180" s="217" t="s">
        <v>154</v>
      </c>
      <c r="E180" s="40"/>
      <c r="F180" s="218" t="s">
        <v>438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6" t="s">
        <v>154</v>
      </c>
      <c r="AU180" s="16" t="s">
        <v>92</v>
      </c>
    </row>
    <row r="181" s="13" customFormat="1">
      <c r="A181" s="13"/>
      <c r="B181" s="222"/>
      <c r="C181" s="223"/>
      <c r="D181" s="224" t="s">
        <v>166</v>
      </c>
      <c r="E181" s="225" t="s">
        <v>44</v>
      </c>
      <c r="F181" s="226" t="s">
        <v>439</v>
      </c>
      <c r="G181" s="223"/>
      <c r="H181" s="227">
        <v>203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166</v>
      </c>
      <c r="AU181" s="233" t="s">
        <v>92</v>
      </c>
      <c r="AV181" s="13" t="s">
        <v>92</v>
      </c>
      <c r="AW181" s="13" t="s">
        <v>42</v>
      </c>
      <c r="AX181" s="13" t="s">
        <v>82</v>
      </c>
      <c r="AY181" s="233" t="s">
        <v>145</v>
      </c>
    </row>
    <row r="182" s="13" customFormat="1">
      <c r="A182" s="13"/>
      <c r="B182" s="222"/>
      <c r="C182" s="223"/>
      <c r="D182" s="224" t="s">
        <v>166</v>
      </c>
      <c r="E182" s="225" t="s">
        <v>44</v>
      </c>
      <c r="F182" s="226" t="s">
        <v>440</v>
      </c>
      <c r="G182" s="223"/>
      <c r="H182" s="227">
        <v>35</v>
      </c>
      <c r="I182" s="228"/>
      <c r="J182" s="223"/>
      <c r="K182" s="223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166</v>
      </c>
      <c r="AU182" s="233" t="s">
        <v>92</v>
      </c>
      <c r="AV182" s="13" t="s">
        <v>92</v>
      </c>
      <c r="AW182" s="13" t="s">
        <v>42</v>
      </c>
      <c r="AX182" s="13" t="s">
        <v>82</v>
      </c>
      <c r="AY182" s="233" t="s">
        <v>145</v>
      </c>
    </row>
    <row r="183" s="2" customFormat="1" ht="24.15" customHeight="1">
      <c r="A183" s="38"/>
      <c r="B183" s="39"/>
      <c r="C183" s="234" t="s">
        <v>441</v>
      </c>
      <c r="D183" s="234" t="s">
        <v>240</v>
      </c>
      <c r="E183" s="235" t="s">
        <v>358</v>
      </c>
      <c r="F183" s="236" t="s">
        <v>359</v>
      </c>
      <c r="G183" s="237" t="s">
        <v>255</v>
      </c>
      <c r="H183" s="238">
        <v>2</v>
      </c>
      <c r="I183" s="239"/>
      <c r="J183" s="240">
        <f>ROUND(I183*H183,2)</f>
        <v>0</v>
      </c>
      <c r="K183" s="236" t="s">
        <v>151</v>
      </c>
      <c r="L183" s="241"/>
      <c r="M183" s="242" t="s">
        <v>44</v>
      </c>
      <c r="N183" s="243" t="s">
        <v>53</v>
      </c>
      <c r="O183" s="84"/>
      <c r="P183" s="213">
        <f>O183*H183</f>
        <v>0</v>
      </c>
      <c r="Q183" s="213">
        <v>0.065670000000000006</v>
      </c>
      <c r="R183" s="213">
        <f>Q183*H183</f>
        <v>0.13134000000000001</v>
      </c>
      <c r="S183" s="213">
        <v>0</v>
      </c>
      <c r="T183" s="21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196</v>
      </c>
      <c r="AT183" s="215" t="s">
        <v>240</v>
      </c>
      <c r="AU183" s="215" t="s">
        <v>92</v>
      </c>
      <c r="AY183" s="16" t="s">
        <v>145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6" t="s">
        <v>90</v>
      </c>
      <c r="BK183" s="216">
        <f>ROUND(I183*H183,2)</f>
        <v>0</v>
      </c>
      <c r="BL183" s="16" t="s">
        <v>152</v>
      </c>
      <c r="BM183" s="215" t="s">
        <v>442</v>
      </c>
    </row>
    <row r="184" s="2" customFormat="1">
      <c r="A184" s="38"/>
      <c r="B184" s="39"/>
      <c r="C184" s="40"/>
      <c r="D184" s="217" t="s">
        <v>154</v>
      </c>
      <c r="E184" s="40"/>
      <c r="F184" s="218" t="s">
        <v>362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6" t="s">
        <v>154</v>
      </c>
      <c r="AU184" s="16" t="s">
        <v>92</v>
      </c>
    </row>
    <row r="185" s="2" customFormat="1" ht="24.15" customHeight="1">
      <c r="A185" s="38"/>
      <c r="B185" s="39"/>
      <c r="C185" s="234" t="s">
        <v>443</v>
      </c>
      <c r="D185" s="234" t="s">
        <v>240</v>
      </c>
      <c r="E185" s="235" t="s">
        <v>444</v>
      </c>
      <c r="F185" s="236" t="s">
        <v>445</v>
      </c>
      <c r="G185" s="237" t="s">
        <v>150</v>
      </c>
      <c r="H185" s="238">
        <v>10</v>
      </c>
      <c r="I185" s="239"/>
      <c r="J185" s="240">
        <f>ROUND(I185*H185,2)</f>
        <v>0</v>
      </c>
      <c r="K185" s="236" t="s">
        <v>44</v>
      </c>
      <c r="L185" s="241"/>
      <c r="M185" s="242" t="s">
        <v>44</v>
      </c>
      <c r="N185" s="243" t="s">
        <v>53</v>
      </c>
      <c r="O185" s="84"/>
      <c r="P185" s="213">
        <f>O185*H185</f>
        <v>0</v>
      </c>
      <c r="Q185" s="213">
        <v>0.068000000000000005</v>
      </c>
      <c r="R185" s="213">
        <f>Q185*H185</f>
        <v>0.68000000000000005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196</v>
      </c>
      <c r="AT185" s="215" t="s">
        <v>240</v>
      </c>
      <c r="AU185" s="215" t="s">
        <v>92</v>
      </c>
      <c r="AY185" s="16" t="s">
        <v>145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6" t="s">
        <v>90</v>
      </c>
      <c r="BK185" s="216">
        <f>ROUND(I185*H185,2)</f>
        <v>0</v>
      </c>
      <c r="BL185" s="16" t="s">
        <v>152</v>
      </c>
      <c r="BM185" s="215" t="s">
        <v>446</v>
      </c>
    </row>
    <row r="186" s="2" customFormat="1" ht="24.15" customHeight="1">
      <c r="A186" s="38"/>
      <c r="B186" s="39"/>
      <c r="C186" s="234" t="s">
        <v>447</v>
      </c>
      <c r="D186" s="234" t="s">
        <v>240</v>
      </c>
      <c r="E186" s="235" t="s">
        <v>448</v>
      </c>
      <c r="F186" s="236" t="s">
        <v>449</v>
      </c>
      <c r="G186" s="237" t="s">
        <v>150</v>
      </c>
      <c r="H186" s="238">
        <v>6</v>
      </c>
      <c r="I186" s="239"/>
      <c r="J186" s="240">
        <f>ROUND(I186*H186,2)</f>
        <v>0</v>
      </c>
      <c r="K186" s="236" t="s">
        <v>44</v>
      </c>
      <c r="L186" s="241"/>
      <c r="M186" s="242" t="s">
        <v>44</v>
      </c>
      <c r="N186" s="243" t="s">
        <v>53</v>
      </c>
      <c r="O186" s="84"/>
      <c r="P186" s="213">
        <f>O186*H186</f>
        <v>0</v>
      </c>
      <c r="Q186" s="213">
        <v>0.071999999999999995</v>
      </c>
      <c r="R186" s="213">
        <f>Q186*H186</f>
        <v>0.43199999999999994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196</v>
      </c>
      <c r="AT186" s="215" t="s">
        <v>240</v>
      </c>
      <c r="AU186" s="215" t="s">
        <v>92</v>
      </c>
      <c r="AY186" s="16" t="s">
        <v>145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90</v>
      </c>
      <c r="BK186" s="216">
        <f>ROUND(I186*H186,2)</f>
        <v>0</v>
      </c>
      <c r="BL186" s="16" t="s">
        <v>152</v>
      </c>
      <c r="BM186" s="215" t="s">
        <v>450</v>
      </c>
    </row>
    <row r="187" s="2" customFormat="1" ht="21.75" customHeight="1">
      <c r="A187" s="38"/>
      <c r="B187" s="39"/>
      <c r="C187" s="234" t="s">
        <v>451</v>
      </c>
      <c r="D187" s="234" t="s">
        <v>240</v>
      </c>
      <c r="E187" s="235" t="s">
        <v>370</v>
      </c>
      <c r="F187" s="236" t="s">
        <v>371</v>
      </c>
      <c r="G187" s="237" t="s">
        <v>150</v>
      </c>
      <c r="H187" s="238">
        <v>8</v>
      </c>
      <c r="I187" s="239"/>
      <c r="J187" s="240">
        <f>ROUND(I187*H187,2)</f>
        <v>0</v>
      </c>
      <c r="K187" s="236" t="s">
        <v>44</v>
      </c>
      <c r="L187" s="241"/>
      <c r="M187" s="242" t="s">
        <v>44</v>
      </c>
      <c r="N187" s="243" t="s">
        <v>53</v>
      </c>
      <c r="O187" s="84"/>
      <c r="P187" s="213">
        <f>O187*H187</f>
        <v>0</v>
      </c>
      <c r="Q187" s="213">
        <v>0.052499999999999998</v>
      </c>
      <c r="R187" s="213">
        <f>Q187*H187</f>
        <v>0.41999999999999998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196</v>
      </c>
      <c r="AT187" s="215" t="s">
        <v>240</v>
      </c>
      <c r="AU187" s="215" t="s">
        <v>92</v>
      </c>
      <c r="AY187" s="16" t="s">
        <v>145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6" t="s">
        <v>90</v>
      </c>
      <c r="BK187" s="216">
        <f>ROUND(I187*H187,2)</f>
        <v>0</v>
      </c>
      <c r="BL187" s="16" t="s">
        <v>152</v>
      </c>
      <c r="BM187" s="215" t="s">
        <v>452</v>
      </c>
    </row>
    <row r="188" s="2" customFormat="1" ht="49.05" customHeight="1">
      <c r="A188" s="38"/>
      <c r="B188" s="39"/>
      <c r="C188" s="204" t="s">
        <v>453</v>
      </c>
      <c r="D188" s="204" t="s">
        <v>147</v>
      </c>
      <c r="E188" s="205" t="s">
        <v>375</v>
      </c>
      <c r="F188" s="206" t="s">
        <v>376</v>
      </c>
      <c r="G188" s="207" t="s">
        <v>255</v>
      </c>
      <c r="H188" s="208">
        <v>51.5</v>
      </c>
      <c r="I188" s="209"/>
      <c r="J188" s="210">
        <f>ROUND(I188*H188,2)</f>
        <v>0</v>
      </c>
      <c r="K188" s="206" t="s">
        <v>151</v>
      </c>
      <c r="L188" s="44"/>
      <c r="M188" s="211" t="s">
        <v>44</v>
      </c>
      <c r="N188" s="212" t="s">
        <v>53</v>
      </c>
      <c r="O188" s="84"/>
      <c r="P188" s="213">
        <f>O188*H188</f>
        <v>0</v>
      </c>
      <c r="Q188" s="213">
        <v>0.12949959999999999</v>
      </c>
      <c r="R188" s="213">
        <f>Q188*H188</f>
        <v>6.6692293999999999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152</v>
      </c>
      <c r="AT188" s="215" t="s">
        <v>147</v>
      </c>
      <c r="AU188" s="215" t="s">
        <v>92</v>
      </c>
      <c r="AY188" s="16" t="s">
        <v>145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6" t="s">
        <v>90</v>
      </c>
      <c r="BK188" s="216">
        <f>ROUND(I188*H188,2)</f>
        <v>0</v>
      </c>
      <c r="BL188" s="16" t="s">
        <v>152</v>
      </c>
      <c r="BM188" s="215" t="s">
        <v>454</v>
      </c>
    </row>
    <row r="189" s="2" customFormat="1">
      <c r="A189" s="38"/>
      <c r="B189" s="39"/>
      <c r="C189" s="40"/>
      <c r="D189" s="217" t="s">
        <v>154</v>
      </c>
      <c r="E189" s="40"/>
      <c r="F189" s="218" t="s">
        <v>379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6" t="s">
        <v>154</v>
      </c>
      <c r="AU189" s="16" t="s">
        <v>92</v>
      </c>
    </row>
    <row r="190" s="2" customFormat="1" ht="16.5" customHeight="1">
      <c r="A190" s="38"/>
      <c r="B190" s="39"/>
      <c r="C190" s="234" t="s">
        <v>455</v>
      </c>
      <c r="D190" s="234" t="s">
        <v>240</v>
      </c>
      <c r="E190" s="235" t="s">
        <v>381</v>
      </c>
      <c r="F190" s="236" t="s">
        <v>382</v>
      </c>
      <c r="G190" s="237" t="s">
        <v>255</v>
      </c>
      <c r="H190" s="238">
        <v>51.5</v>
      </c>
      <c r="I190" s="239"/>
      <c r="J190" s="240">
        <f>ROUND(I190*H190,2)</f>
        <v>0</v>
      </c>
      <c r="K190" s="236" t="s">
        <v>151</v>
      </c>
      <c r="L190" s="241"/>
      <c r="M190" s="242" t="s">
        <v>44</v>
      </c>
      <c r="N190" s="243" t="s">
        <v>53</v>
      </c>
      <c r="O190" s="84"/>
      <c r="P190" s="213">
        <f>O190*H190</f>
        <v>0</v>
      </c>
      <c r="Q190" s="213">
        <v>0.044999999999999998</v>
      </c>
      <c r="R190" s="213">
        <f>Q190*H190</f>
        <v>2.3174999999999999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196</v>
      </c>
      <c r="AT190" s="215" t="s">
        <v>240</v>
      </c>
      <c r="AU190" s="215" t="s">
        <v>92</v>
      </c>
      <c r="AY190" s="16" t="s">
        <v>145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6" t="s">
        <v>90</v>
      </c>
      <c r="BK190" s="216">
        <f>ROUND(I190*H190,2)</f>
        <v>0</v>
      </c>
      <c r="BL190" s="16" t="s">
        <v>152</v>
      </c>
      <c r="BM190" s="215" t="s">
        <v>456</v>
      </c>
    </row>
    <row r="191" s="2" customFormat="1">
      <c r="A191" s="38"/>
      <c r="B191" s="39"/>
      <c r="C191" s="40"/>
      <c r="D191" s="217" t="s">
        <v>154</v>
      </c>
      <c r="E191" s="40"/>
      <c r="F191" s="218" t="s">
        <v>384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6" t="s">
        <v>154</v>
      </c>
      <c r="AU191" s="16" t="s">
        <v>92</v>
      </c>
    </row>
    <row r="192" s="13" customFormat="1">
      <c r="A192" s="13"/>
      <c r="B192" s="222"/>
      <c r="C192" s="223"/>
      <c r="D192" s="224" t="s">
        <v>166</v>
      </c>
      <c r="E192" s="225" t="s">
        <v>44</v>
      </c>
      <c r="F192" s="226" t="s">
        <v>457</v>
      </c>
      <c r="G192" s="223"/>
      <c r="H192" s="227">
        <v>3.5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166</v>
      </c>
      <c r="AU192" s="233" t="s">
        <v>92</v>
      </c>
      <c r="AV192" s="13" t="s">
        <v>92</v>
      </c>
      <c r="AW192" s="13" t="s">
        <v>42</v>
      </c>
      <c r="AX192" s="13" t="s">
        <v>82</v>
      </c>
      <c r="AY192" s="233" t="s">
        <v>145</v>
      </c>
    </row>
    <row r="193" s="13" customFormat="1">
      <c r="A193" s="13"/>
      <c r="B193" s="222"/>
      <c r="C193" s="223"/>
      <c r="D193" s="224" t="s">
        <v>166</v>
      </c>
      <c r="E193" s="225" t="s">
        <v>44</v>
      </c>
      <c r="F193" s="226" t="s">
        <v>458</v>
      </c>
      <c r="G193" s="223"/>
      <c r="H193" s="227">
        <v>48</v>
      </c>
      <c r="I193" s="228"/>
      <c r="J193" s="223"/>
      <c r="K193" s="223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166</v>
      </c>
      <c r="AU193" s="233" t="s">
        <v>92</v>
      </c>
      <c r="AV193" s="13" t="s">
        <v>92</v>
      </c>
      <c r="AW193" s="13" t="s">
        <v>42</v>
      </c>
      <c r="AX193" s="13" t="s">
        <v>82</v>
      </c>
      <c r="AY193" s="233" t="s">
        <v>145</v>
      </c>
    </row>
    <row r="194" s="2" customFormat="1" ht="24.15" customHeight="1">
      <c r="A194" s="38"/>
      <c r="B194" s="39"/>
      <c r="C194" s="204" t="s">
        <v>459</v>
      </c>
      <c r="D194" s="204" t="s">
        <v>147</v>
      </c>
      <c r="E194" s="205" t="s">
        <v>387</v>
      </c>
      <c r="F194" s="206" t="s">
        <v>388</v>
      </c>
      <c r="G194" s="207" t="s">
        <v>170</v>
      </c>
      <c r="H194" s="208">
        <v>18.27</v>
      </c>
      <c r="I194" s="209"/>
      <c r="J194" s="210">
        <f>ROUND(I194*H194,2)</f>
        <v>0</v>
      </c>
      <c r="K194" s="206" t="s">
        <v>151</v>
      </c>
      <c r="L194" s="44"/>
      <c r="M194" s="211" t="s">
        <v>44</v>
      </c>
      <c r="N194" s="212" t="s">
        <v>53</v>
      </c>
      <c r="O194" s="84"/>
      <c r="P194" s="213">
        <f>O194*H194</f>
        <v>0</v>
      </c>
      <c r="Q194" s="213">
        <v>2.2563399999999998</v>
      </c>
      <c r="R194" s="213">
        <f>Q194*H194</f>
        <v>41.223331799999997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152</v>
      </c>
      <c r="AT194" s="215" t="s">
        <v>147</v>
      </c>
      <c r="AU194" s="215" t="s">
        <v>92</v>
      </c>
      <c r="AY194" s="16" t="s">
        <v>145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6" t="s">
        <v>90</v>
      </c>
      <c r="BK194" s="216">
        <f>ROUND(I194*H194,2)</f>
        <v>0</v>
      </c>
      <c r="BL194" s="16" t="s">
        <v>152</v>
      </c>
      <c r="BM194" s="215" t="s">
        <v>460</v>
      </c>
    </row>
    <row r="195" s="2" customFormat="1">
      <c r="A195" s="38"/>
      <c r="B195" s="39"/>
      <c r="C195" s="40"/>
      <c r="D195" s="217" t="s">
        <v>154</v>
      </c>
      <c r="E195" s="40"/>
      <c r="F195" s="218" t="s">
        <v>390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6" t="s">
        <v>154</v>
      </c>
      <c r="AU195" s="16" t="s">
        <v>92</v>
      </c>
    </row>
    <row r="196" s="13" customFormat="1">
      <c r="A196" s="13"/>
      <c r="B196" s="222"/>
      <c r="C196" s="223"/>
      <c r="D196" s="224" t="s">
        <v>166</v>
      </c>
      <c r="E196" s="225" t="s">
        <v>44</v>
      </c>
      <c r="F196" s="226" t="s">
        <v>461</v>
      </c>
      <c r="G196" s="223"/>
      <c r="H196" s="227">
        <v>18.27</v>
      </c>
      <c r="I196" s="228"/>
      <c r="J196" s="223"/>
      <c r="K196" s="223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166</v>
      </c>
      <c r="AU196" s="233" t="s">
        <v>92</v>
      </c>
      <c r="AV196" s="13" t="s">
        <v>92</v>
      </c>
      <c r="AW196" s="13" t="s">
        <v>42</v>
      </c>
      <c r="AX196" s="13" t="s">
        <v>82</v>
      </c>
      <c r="AY196" s="233" t="s">
        <v>145</v>
      </c>
    </row>
    <row r="197" s="2" customFormat="1" ht="62.7" customHeight="1">
      <c r="A197" s="38"/>
      <c r="B197" s="39"/>
      <c r="C197" s="204" t="s">
        <v>462</v>
      </c>
      <c r="D197" s="204" t="s">
        <v>147</v>
      </c>
      <c r="E197" s="205" t="s">
        <v>393</v>
      </c>
      <c r="F197" s="206" t="s">
        <v>394</v>
      </c>
      <c r="G197" s="207" t="s">
        <v>255</v>
      </c>
      <c r="H197" s="208">
        <v>12</v>
      </c>
      <c r="I197" s="209"/>
      <c r="J197" s="210">
        <f>ROUND(I197*H197,2)</f>
        <v>0</v>
      </c>
      <c r="K197" s="206" t="s">
        <v>151</v>
      </c>
      <c r="L197" s="44"/>
      <c r="M197" s="211" t="s">
        <v>44</v>
      </c>
      <c r="N197" s="212" t="s">
        <v>53</v>
      </c>
      <c r="O197" s="84"/>
      <c r="P197" s="213">
        <f>O197*H197</f>
        <v>0</v>
      </c>
      <c r="Q197" s="213">
        <v>0.00060506299999999998</v>
      </c>
      <c r="R197" s="213">
        <f>Q197*H197</f>
        <v>0.0072607560000000002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152</v>
      </c>
      <c r="AT197" s="215" t="s">
        <v>147</v>
      </c>
      <c r="AU197" s="215" t="s">
        <v>92</v>
      </c>
      <c r="AY197" s="16" t="s">
        <v>145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6" t="s">
        <v>90</v>
      </c>
      <c r="BK197" s="216">
        <f>ROUND(I197*H197,2)</f>
        <v>0</v>
      </c>
      <c r="BL197" s="16" t="s">
        <v>152</v>
      </c>
      <c r="BM197" s="215" t="s">
        <v>463</v>
      </c>
    </row>
    <row r="198" s="2" customFormat="1">
      <c r="A198" s="38"/>
      <c r="B198" s="39"/>
      <c r="C198" s="40"/>
      <c r="D198" s="217" t="s">
        <v>154</v>
      </c>
      <c r="E198" s="40"/>
      <c r="F198" s="218" t="s">
        <v>396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6" t="s">
        <v>154</v>
      </c>
      <c r="AU198" s="16" t="s">
        <v>92</v>
      </c>
    </row>
    <row r="199" s="13" customFormat="1">
      <c r="A199" s="13"/>
      <c r="B199" s="222"/>
      <c r="C199" s="223"/>
      <c r="D199" s="224" t="s">
        <v>166</v>
      </c>
      <c r="E199" s="225" t="s">
        <v>44</v>
      </c>
      <c r="F199" s="226" t="s">
        <v>221</v>
      </c>
      <c r="G199" s="223"/>
      <c r="H199" s="227">
        <v>12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166</v>
      </c>
      <c r="AU199" s="233" t="s">
        <v>92</v>
      </c>
      <c r="AV199" s="13" t="s">
        <v>92</v>
      </c>
      <c r="AW199" s="13" t="s">
        <v>42</v>
      </c>
      <c r="AX199" s="13" t="s">
        <v>90</v>
      </c>
      <c r="AY199" s="233" t="s">
        <v>145</v>
      </c>
    </row>
    <row r="200" s="2" customFormat="1" ht="24.15" customHeight="1">
      <c r="A200" s="38"/>
      <c r="B200" s="39"/>
      <c r="C200" s="204" t="s">
        <v>464</v>
      </c>
      <c r="D200" s="204" t="s">
        <v>147</v>
      </c>
      <c r="E200" s="205" t="s">
        <v>399</v>
      </c>
      <c r="F200" s="206" t="s">
        <v>400</v>
      </c>
      <c r="G200" s="207" t="s">
        <v>255</v>
      </c>
      <c r="H200" s="208">
        <v>12</v>
      </c>
      <c r="I200" s="209"/>
      <c r="J200" s="210">
        <f>ROUND(I200*H200,2)</f>
        <v>0</v>
      </c>
      <c r="K200" s="206" t="s">
        <v>401</v>
      </c>
      <c r="L200" s="44"/>
      <c r="M200" s="211" t="s">
        <v>44</v>
      </c>
      <c r="N200" s="212" t="s">
        <v>53</v>
      </c>
      <c r="O200" s="84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152</v>
      </c>
      <c r="AT200" s="215" t="s">
        <v>147</v>
      </c>
      <c r="AU200" s="215" t="s">
        <v>92</v>
      </c>
      <c r="AY200" s="16" t="s">
        <v>145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6" t="s">
        <v>90</v>
      </c>
      <c r="BK200" s="216">
        <f>ROUND(I200*H200,2)</f>
        <v>0</v>
      </c>
      <c r="BL200" s="16" t="s">
        <v>152</v>
      </c>
      <c r="BM200" s="215" t="s">
        <v>465</v>
      </c>
    </row>
    <row r="201" s="13" customFormat="1">
      <c r="A201" s="13"/>
      <c r="B201" s="222"/>
      <c r="C201" s="223"/>
      <c r="D201" s="224" t="s">
        <v>166</v>
      </c>
      <c r="E201" s="225" t="s">
        <v>44</v>
      </c>
      <c r="F201" s="226" t="s">
        <v>221</v>
      </c>
      <c r="G201" s="223"/>
      <c r="H201" s="227">
        <v>12</v>
      </c>
      <c r="I201" s="228"/>
      <c r="J201" s="223"/>
      <c r="K201" s="223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166</v>
      </c>
      <c r="AU201" s="233" t="s">
        <v>92</v>
      </c>
      <c r="AV201" s="13" t="s">
        <v>92</v>
      </c>
      <c r="AW201" s="13" t="s">
        <v>42</v>
      </c>
      <c r="AX201" s="13" t="s">
        <v>90</v>
      </c>
      <c r="AY201" s="233" t="s">
        <v>145</v>
      </c>
    </row>
    <row r="202" s="12" customFormat="1" ht="22.8" customHeight="1">
      <c r="A202" s="12"/>
      <c r="B202" s="188"/>
      <c r="C202" s="189"/>
      <c r="D202" s="190" t="s">
        <v>81</v>
      </c>
      <c r="E202" s="202" t="s">
        <v>273</v>
      </c>
      <c r="F202" s="202" t="s">
        <v>274</v>
      </c>
      <c r="G202" s="189"/>
      <c r="H202" s="189"/>
      <c r="I202" s="192"/>
      <c r="J202" s="203">
        <f>BK202</f>
        <v>0</v>
      </c>
      <c r="K202" s="189"/>
      <c r="L202" s="194"/>
      <c r="M202" s="195"/>
      <c r="N202" s="196"/>
      <c r="O202" s="196"/>
      <c r="P202" s="197">
        <f>SUM(P203:P204)</f>
        <v>0</v>
      </c>
      <c r="Q202" s="196"/>
      <c r="R202" s="197">
        <f>SUM(R203:R204)</f>
        <v>0</v>
      </c>
      <c r="S202" s="196"/>
      <c r="T202" s="198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9" t="s">
        <v>90</v>
      </c>
      <c r="AT202" s="200" t="s">
        <v>81</v>
      </c>
      <c r="AU202" s="200" t="s">
        <v>90</v>
      </c>
      <c r="AY202" s="199" t="s">
        <v>145</v>
      </c>
      <c r="BK202" s="201">
        <f>SUM(BK203:BK204)</f>
        <v>0</v>
      </c>
    </row>
    <row r="203" s="2" customFormat="1" ht="44.25" customHeight="1">
      <c r="A203" s="38"/>
      <c r="B203" s="39"/>
      <c r="C203" s="204" t="s">
        <v>466</v>
      </c>
      <c r="D203" s="204" t="s">
        <v>147</v>
      </c>
      <c r="E203" s="205" t="s">
        <v>467</v>
      </c>
      <c r="F203" s="206" t="s">
        <v>468</v>
      </c>
      <c r="G203" s="207" t="s">
        <v>199</v>
      </c>
      <c r="H203" s="208">
        <v>839.30499999999995</v>
      </c>
      <c r="I203" s="209"/>
      <c r="J203" s="210">
        <f>ROUND(I203*H203,2)</f>
        <v>0</v>
      </c>
      <c r="K203" s="206" t="s">
        <v>151</v>
      </c>
      <c r="L203" s="44"/>
      <c r="M203" s="211" t="s">
        <v>44</v>
      </c>
      <c r="N203" s="212" t="s">
        <v>53</v>
      </c>
      <c r="O203" s="8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152</v>
      </c>
      <c r="AT203" s="215" t="s">
        <v>147</v>
      </c>
      <c r="AU203" s="215" t="s">
        <v>92</v>
      </c>
      <c r="AY203" s="16" t="s">
        <v>145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6" t="s">
        <v>90</v>
      </c>
      <c r="BK203" s="216">
        <f>ROUND(I203*H203,2)</f>
        <v>0</v>
      </c>
      <c r="BL203" s="16" t="s">
        <v>152</v>
      </c>
      <c r="BM203" s="215" t="s">
        <v>469</v>
      </c>
    </row>
    <row r="204" s="2" customFormat="1">
      <c r="A204" s="38"/>
      <c r="B204" s="39"/>
      <c r="C204" s="40"/>
      <c r="D204" s="217" t="s">
        <v>154</v>
      </c>
      <c r="E204" s="40"/>
      <c r="F204" s="218" t="s">
        <v>470</v>
      </c>
      <c r="G204" s="40"/>
      <c r="H204" s="40"/>
      <c r="I204" s="219"/>
      <c r="J204" s="40"/>
      <c r="K204" s="40"/>
      <c r="L204" s="44"/>
      <c r="M204" s="244"/>
      <c r="N204" s="245"/>
      <c r="O204" s="246"/>
      <c r="P204" s="246"/>
      <c r="Q204" s="246"/>
      <c r="R204" s="246"/>
      <c r="S204" s="246"/>
      <c r="T204" s="247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6" t="s">
        <v>154</v>
      </c>
      <c r="AU204" s="16" t="s">
        <v>92</v>
      </c>
    </row>
    <row r="205" s="2" customFormat="1" ht="6.96" customHeight="1">
      <c r="A205" s="38"/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44"/>
      <c r="M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</sheetData>
  <sheetProtection sheet="1" autoFilter="0" formatColumns="0" formatRows="0" objects="1" scenarios="1" spinCount="100000" saltValue="n0okoVSYG3n/znYOSSe1lmrUNatz2VOm7eEkhHF+qduApP8hR3HArXQNgP2pTjK4jSVfxu19ynn4ep2xTKmBVA==" hashValue="mEDerwHwz1sXCxR+Py50Hbtjaq7NwJ9edhKXN4uZ4FE74tI0MRQQHT5LUQnhXxGS8LgvfWLz9MCOBAeZMfnzxg==" algorithmName="SHA-512" password="CC35"/>
  <autoFilter ref="C84:K20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564760011"/>
    <hyperlink ref="F92" r:id="rId2" display="https://podminky.urs.cz/item/CS_URS_2021_02/564760111"/>
    <hyperlink ref="F95" r:id="rId3" display="https://podminky.urs.cz/item/CS_URS_2021_02/596212212"/>
    <hyperlink ref="F97" r:id="rId4" display="https://podminky.urs.cz/item/CS_URS_2021_02/59245013"/>
    <hyperlink ref="F102" r:id="rId5" display="https://podminky.urs.cz/item/CS_URS_2021_02/564760011"/>
    <hyperlink ref="F105" r:id="rId6" display="https://podminky.urs.cz/item/CS_URS_2021_02/564760111"/>
    <hyperlink ref="F108" r:id="rId7" display="https://podminky.urs.cz/item/CS_URS_2021_02/596412210"/>
    <hyperlink ref="F110" r:id="rId8" display="https://podminky.urs.cz/item/CS_URS_2021_02/59246016"/>
    <hyperlink ref="F115" r:id="rId9" display="https://podminky.urs.cz/item/CS_URS_2021_02/564851111"/>
    <hyperlink ref="F119" r:id="rId10" display="https://podminky.urs.cz/item/CS_URS_2021_02/565155111"/>
    <hyperlink ref="F122" r:id="rId11" display="https://podminky.urs.cz/item/CS_URS_2021_02/573231106"/>
    <hyperlink ref="F124" r:id="rId12" display="https://podminky.urs.cz/item/CS_URS_2021_02/565125111"/>
    <hyperlink ref="F127" r:id="rId13" display="https://podminky.urs.cz/item/CS_URS_2021_02/561121112"/>
    <hyperlink ref="F130" r:id="rId14" display="https://podminky.urs.cz/item/CS_URS_2021_02/58343930"/>
    <hyperlink ref="F134" r:id="rId15" display="https://podminky.urs.cz/item/CS_URS_2021_02/564760011"/>
    <hyperlink ref="F137" r:id="rId16" display="https://podminky.urs.cz/item/CS_URS_2021_02/596412210"/>
    <hyperlink ref="F140" r:id="rId17" display="https://podminky.urs.cz/item/CS_URS_2021_02/59246016"/>
    <hyperlink ref="F143" r:id="rId18" display="https://podminky.urs.cz/item/CS_URS_2021_02/460891221"/>
    <hyperlink ref="F146" r:id="rId19" display="https://podminky.urs.cz/item/CS_URS_2021_02/59217030"/>
    <hyperlink ref="F149" r:id="rId20" display="https://podminky.urs.cz/item/CS_URS_2021_02/59217034"/>
    <hyperlink ref="F155" r:id="rId21" display="https://podminky.urs.cz/item/CS_URS_2021_02/916231213"/>
    <hyperlink ref="F157" r:id="rId22" display="https://podminky.urs.cz/item/CS_URS_2021_02/59217016"/>
    <hyperlink ref="F160" r:id="rId23" display="https://podminky.urs.cz/item/CS_URS_2021_02/916991121"/>
    <hyperlink ref="F163" r:id="rId24" display="https://podminky.urs.cz/item/CS_URS_2021_02/919732211"/>
    <hyperlink ref="F169" r:id="rId25" display="https://podminky.urs.cz/item/CS_URS_2021_02/914111111"/>
    <hyperlink ref="F171" r:id="rId26" display="https://podminky.urs.cz/item/CS_URS_2021_02/40445626"/>
    <hyperlink ref="F173" r:id="rId27" display="https://podminky.urs.cz/item/CS_URS_2021_02/914511111"/>
    <hyperlink ref="F175" r:id="rId28" display="https://podminky.urs.cz/item/CS_URS_2021_02/40445225"/>
    <hyperlink ref="F178" r:id="rId29" display="https://podminky.urs.cz/item/CS_URS_2021_02/916131213"/>
    <hyperlink ref="F180" r:id="rId30" display="https://podminky.urs.cz/item/CS_URS_2021_02/59217031"/>
    <hyperlink ref="F184" r:id="rId31" display="https://podminky.urs.cz/item/CS_URS_2021_02/59217030"/>
    <hyperlink ref="F189" r:id="rId32" display="https://podminky.urs.cz/item/CS_URS_2021_02/916231213"/>
    <hyperlink ref="F191" r:id="rId33" display="https://podminky.urs.cz/item/CS_URS_2021_02/59217016"/>
    <hyperlink ref="F195" r:id="rId34" display="https://podminky.urs.cz/item/CS_URS_2021_02/916991121"/>
    <hyperlink ref="F198" r:id="rId35" display="https://podminky.urs.cz/item/CS_URS_2021_02/919732211"/>
    <hyperlink ref="F204" r:id="rId36" display="https://podminky.urs.cz/item/CS_URS_2021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7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92</v>
      </c>
    </row>
    <row r="4" s="1" customFormat="1" ht="24.96" customHeight="1">
      <c r="B4" s="19"/>
      <c r="D4" s="130" t="s">
        <v>117</v>
      </c>
      <c r="L4" s="19"/>
      <c r="M4" s="131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2" t="s">
        <v>16</v>
      </c>
      <c r="L6" s="19"/>
    </row>
    <row r="7" s="1" customFormat="1" ht="16.5" customHeight="1">
      <c r="B7" s="19"/>
      <c r="E7" s="133" t="str">
        <f>'Rekapitulace stavby'!K6</f>
        <v>Vodokrty - obytná zóna Z78 dodatek č.1</v>
      </c>
      <c r="F7" s="132"/>
      <c r="G7" s="132"/>
      <c r="H7" s="132"/>
      <c r="L7" s="19"/>
    </row>
    <row r="8" s="2" customFormat="1" ht="12" customHeight="1">
      <c r="A8" s="38"/>
      <c r="B8" s="44"/>
      <c r="C8" s="38"/>
      <c r="D8" s="132" t="s">
        <v>118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471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44</v>
      </c>
      <c r="G11" s="38"/>
      <c r="H11" s="38"/>
      <c r="I11" s="132" t="s">
        <v>20</v>
      </c>
      <c r="J11" s="136" t="s">
        <v>44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5. 8. 2021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">
        <v>32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33</v>
      </c>
      <c r="F15" s="38"/>
      <c r="G15" s="38"/>
      <c r="H15" s="38"/>
      <c r="I15" s="132" t="s">
        <v>34</v>
      </c>
      <c r="J15" s="136" t="s">
        <v>35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36</v>
      </c>
      <c r="E17" s="38"/>
      <c r="F17" s="38"/>
      <c r="G17" s="38"/>
      <c r="H17" s="38"/>
      <c r="I17" s="132" t="s">
        <v>31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34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38</v>
      </c>
      <c r="E20" s="38"/>
      <c r="F20" s="38"/>
      <c r="G20" s="38"/>
      <c r="H20" s="38"/>
      <c r="I20" s="132" t="s">
        <v>31</v>
      </c>
      <c r="J20" s="136" t="s">
        <v>39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40</v>
      </c>
      <c r="F21" s="38"/>
      <c r="G21" s="38"/>
      <c r="H21" s="38"/>
      <c r="I21" s="132" t="s">
        <v>34</v>
      </c>
      <c r="J21" s="136" t="s">
        <v>41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43</v>
      </c>
      <c r="E23" s="38"/>
      <c r="F23" s="38"/>
      <c r="G23" s="38"/>
      <c r="H23" s="38"/>
      <c r="I23" s="132" t="s">
        <v>31</v>
      </c>
      <c r="J23" s="136" t="s">
        <v>44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45</v>
      </c>
      <c r="F24" s="38"/>
      <c r="G24" s="38"/>
      <c r="H24" s="38"/>
      <c r="I24" s="132" t="s">
        <v>34</v>
      </c>
      <c r="J24" s="136" t="s">
        <v>44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46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120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48</v>
      </c>
      <c r="E30" s="38"/>
      <c r="F30" s="38"/>
      <c r="G30" s="38"/>
      <c r="H30" s="38"/>
      <c r="I30" s="38"/>
      <c r="J30" s="144">
        <f>ROUND(J85,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50</v>
      </c>
      <c r="G32" s="38"/>
      <c r="H32" s="38"/>
      <c r="I32" s="145" t="s">
        <v>49</v>
      </c>
      <c r="J32" s="145" t="s">
        <v>51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52</v>
      </c>
      <c r="E33" s="132" t="s">
        <v>53</v>
      </c>
      <c r="F33" s="147">
        <f>ROUND((SUM(BE85:BE233)),  2)</f>
        <v>0</v>
      </c>
      <c r="G33" s="38"/>
      <c r="H33" s="38"/>
      <c r="I33" s="148">
        <v>0.20999999999999999</v>
      </c>
      <c r="J33" s="147">
        <f>ROUND(((SUM(BE85:BE233))*I33),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54</v>
      </c>
      <c r="F34" s="147">
        <f>ROUND((SUM(BF85:BF233)),  2)</f>
        <v>0</v>
      </c>
      <c r="G34" s="38"/>
      <c r="H34" s="38"/>
      <c r="I34" s="148">
        <v>0.14999999999999999</v>
      </c>
      <c r="J34" s="147">
        <f>ROUND(((SUM(BF85:BF233))*I34),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55</v>
      </c>
      <c r="F35" s="147">
        <f>ROUND((SUM(BG85:BG233)),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56</v>
      </c>
      <c r="F36" s="147">
        <f>ROUND((SUM(BH85:BH233)),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57</v>
      </c>
      <c r="F37" s="147">
        <f>ROUND((SUM(BI85:BI233)),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58</v>
      </c>
      <c r="E39" s="151"/>
      <c r="F39" s="151"/>
      <c r="G39" s="152" t="s">
        <v>59</v>
      </c>
      <c r="H39" s="153" t="s">
        <v>60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2" t="s">
        <v>121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Vodokrty - obytná zóna Z78 dodatek č.1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1" t="s">
        <v>118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300 - SO 300 Splašková kanalizace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1" t="s">
        <v>22</v>
      </c>
      <c r="D52" s="40"/>
      <c r="E52" s="40"/>
      <c r="F52" s="26" t="str">
        <f>F12</f>
        <v>k. ú. Vodokrty</v>
      </c>
      <c r="G52" s="40"/>
      <c r="H52" s="40"/>
      <c r="I52" s="31" t="s">
        <v>24</v>
      </c>
      <c r="J52" s="72" t="str">
        <f>IF(J12="","",J12)</f>
        <v>5. 8. 2021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1" t="s">
        <v>30</v>
      </c>
      <c r="D54" s="40"/>
      <c r="E54" s="40"/>
      <c r="F54" s="26" t="str">
        <f>E15</f>
        <v>Obec Řenče</v>
      </c>
      <c r="G54" s="40"/>
      <c r="H54" s="40"/>
      <c r="I54" s="31" t="s">
        <v>38</v>
      </c>
      <c r="J54" s="36" t="str">
        <f>E21</f>
        <v>AREA group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1" t="s">
        <v>36</v>
      </c>
      <c r="D55" s="40"/>
      <c r="E55" s="40"/>
      <c r="F55" s="26" t="str">
        <f>IF(E18="","",E18)</f>
        <v>Vyplň údaj</v>
      </c>
      <c r="G55" s="40"/>
      <c r="H55" s="40"/>
      <c r="I55" s="31" t="s">
        <v>43</v>
      </c>
      <c r="J55" s="36" t="str">
        <f>E24</f>
        <v>Ing. Lada Franková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122</v>
      </c>
      <c r="D57" s="162"/>
      <c r="E57" s="162"/>
      <c r="F57" s="162"/>
      <c r="G57" s="162"/>
      <c r="H57" s="162"/>
      <c r="I57" s="162"/>
      <c r="J57" s="163" t="s">
        <v>123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80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124</v>
      </c>
    </row>
    <row r="60" hidden="1" s="9" customFormat="1" ht="24.96" customHeight="1">
      <c r="A60" s="9"/>
      <c r="B60" s="165"/>
      <c r="C60" s="166"/>
      <c r="D60" s="167" t="s">
        <v>125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71"/>
      <c r="C61" s="172"/>
      <c r="D61" s="173" t="s">
        <v>126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71"/>
      <c r="C62" s="172"/>
      <c r="D62" s="173" t="s">
        <v>127</v>
      </c>
      <c r="E62" s="174"/>
      <c r="F62" s="174"/>
      <c r="G62" s="174"/>
      <c r="H62" s="174"/>
      <c r="I62" s="174"/>
      <c r="J62" s="175">
        <f>J134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71"/>
      <c r="C63" s="172"/>
      <c r="D63" s="173" t="s">
        <v>472</v>
      </c>
      <c r="E63" s="174"/>
      <c r="F63" s="174"/>
      <c r="G63" s="174"/>
      <c r="H63" s="174"/>
      <c r="I63" s="174"/>
      <c r="J63" s="175">
        <f>J140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71"/>
      <c r="C64" s="172"/>
      <c r="D64" s="173" t="s">
        <v>473</v>
      </c>
      <c r="E64" s="174"/>
      <c r="F64" s="174"/>
      <c r="G64" s="174"/>
      <c r="H64" s="174"/>
      <c r="I64" s="174"/>
      <c r="J64" s="175">
        <f>J145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10" customFormat="1" ht="19.92" customHeight="1">
      <c r="A65" s="10"/>
      <c r="B65" s="171"/>
      <c r="C65" s="172"/>
      <c r="D65" s="173" t="s">
        <v>129</v>
      </c>
      <c r="E65" s="174"/>
      <c r="F65" s="174"/>
      <c r="G65" s="174"/>
      <c r="H65" s="174"/>
      <c r="I65" s="174"/>
      <c r="J65" s="175">
        <f>J231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2" customFormat="1" ht="21.84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idden="1" s="2" customFormat="1" ht="6.96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idden="1"/>
    <row r="69" hidden="1"/>
    <row r="70" hidden="1"/>
    <row r="71" s="2" customFormat="1" ht="6.96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24.96" customHeight="1">
      <c r="A72" s="38"/>
      <c r="B72" s="39"/>
      <c r="C72" s="22" t="s">
        <v>130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1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160" t="str">
        <f>E7</f>
        <v>Vodokrty - obytná zóna Z78 dodatek č.1</v>
      </c>
      <c r="F75" s="31"/>
      <c r="G75" s="31"/>
      <c r="H75" s="31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1" t="s">
        <v>118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69" t="str">
        <f>E9</f>
        <v>300 - SO 300 Splašková kanalizace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1" t="s">
        <v>22</v>
      </c>
      <c r="D79" s="40"/>
      <c r="E79" s="40"/>
      <c r="F79" s="26" t="str">
        <f>F12</f>
        <v>k. ú. Vodokrty</v>
      </c>
      <c r="G79" s="40"/>
      <c r="H79" s="40"/>
      <c r="I79" s="31" t="s">
        <v>24</v>
      </c>
      <c r="J79" s="72" t="str">
        <f>IF(J12="","",J12)</f>
        <v>5. 8. 2021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1" t="s">
        <v>30</v>
      </c>
      <c r="D81" s="40"/>
      <c r="E81" s="40"/>
      <c r="F81" s="26" t="str">
        <f>E15</f>
        <v>Obec Řenče</v>
      </c>
      <c r="G81" s="40"/>
      <c r="H81" s="40"/>
      <c r="I81" s="31" t="s">
        <v>38</v>
      </c>
      <c r="J81" s="36" t="str">
        <f>E21</f>
        <v>AREA group s.r.o.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1" t="s">
        <v>36</v>
      </c>
      <c r="D82" s="40"/>
      <c r="E82" s="40"/>
      <c r="F82" s="26" t="str">
        <f>IF(E18="","",E18)</f>
        <v>Vyplň údaj</v>
      </c>
      <c r="G82" s="40"/>
      <c r="H82" s="40"/>
      <c r="I82" s="31" t="s">
        <v>43</v>
      </c>
      <c r="J82" s="36" t="str">
        <f>E24</f>
        <v>Ing. Lada Franková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0.32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11" customFormat="1" ht="29.28" customHeight="1">
      <c r="A84" s="177"/>
      <c r="B84" s="178"/>
      <c r="C84" s="179" t="s">
        <v>131</v>
      </c>
      <c r="D84" s="180" t="s">
        <v>67</v>
      </c>
      <c r="E84" s="180" t="s">
        <v>63</v>
      </c>
      <c r="F84" s="180" t="s">
        <v>64</v>
      </c>
      <c r="G84" s="180" t="s">
        <v>132</v>
      </c>
      <c r="H84" s="180" t="s">
        <v>133</v>
      </c>
      <c r="I84" s="180" t="s">
        <v>134</v>
      </c>
      <c r="J84" s="180" t="s">
        <v>123</v>
      </c>
      <c r="K84" s="181" t="s">
        <v>135</v>
      </c>
      <c r="L84" s="182"/>
      <c r="M84" s="92" t="s">
        <v>44</v>
      </c>
      <c r="N84" s="93" t="s">
        <v>52</v>
      </c>
      <c r="O84" s="93" t="s">
        <v>136</v>
      </c>
      <c r="P84" s="93" t="s">
        <v>137</v>
      </c>
      <c r="Q84" s="93" t="s">
        <v>138</v>
      </c>
      <c r="R84" s="93" t="s">
        <v>139</v>
      </c>
      <c r="S84" s="93" t="s">
        <v>140</v>
      </c>
      <c r="T84" s="94" t="s">
        <v>141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="2" customFormat="1" ht="22.8" customHeight="1">
      <c r="A85" s="38"/>
      <c r="B85" s="39"/>
      <c r="C85" s="99" t="s">
        <v>142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133.6128110205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6" t="s">
        <v>81</v>
      </c>
      <c r="AU85" s="16" t="s">
        <v>124</v>
      </c>
      <c r="BK85" s="187">
        <f>BK86</f>
        <v>0</v>
      </c>
    </row>
    <row r="86" s="12" customFormat="1" ht="25.92" customHeight="1">
      <c r="A86" s="12"/>
      <c r="B86" s="188"/>
      <c r="C86" s="189"/>
      <c r="D86" s="190" t="s">
        <v>81</v>
      </c>
      <c r="E86" s="191" t="s">
        <v>143</v>
      </c>
      <c r="F86" s="191" t="s">
        <v>144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P87+P134+P140+P145+P231</f>
        <v>0</v>
      </c>
      <c r="Q86" s="196"/>
      <c r="R86" s="197">
        <f>R87+R134+R140+R145+R231</f>
        <v>133.6128110205</v>
      </c>
      <c r="S86" s="196"/>
      <c r="T86" s="198">
        <f>T87+T134+T140+T145+T231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90</v>
      </c>
      <c r="AT86" s="200" t="s">
        <v>81</v>
      </c>
      <c r="AU86" s="200" t="s">
        <v>82</v>
      </c>
      <c r="AY86" s="199" t="s">
        <v>145</v>
      </c>
      <c r="BK86" s="201">
        <f>BK87+BK134+BK140+BK145+BK231</f>
        <v>0</v>
      </c>
    </row>
    <row r="87" s="12" customFormat="1" ht="22.8" customHeight="1">
      <c r="A87" s="12"/>
      <c r="B87" s="188"/>
      <c r="C87" s="189"/>
      <c r="D87" s="190" t="s">
        <v>81</v>
      </c>
      <c r="E87" s="202" t="s">
        <v>90</v>
      </c>
      <c r="F87" s="202" t="s">
        <v>146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SUM(P88:P133)</f>
        <v>0</v>
      </c>
      <c r="Q87" s="196"/>
      <c r="R87" s="197">
        <f>SUM(R88:R133)</f>
        <v>99.981999999999999</v>
      </c>
      <c r="S87" s="196"/>
      <c r="T87" s="198">
        <f>SUM(T88:T133)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90</v>
      </c>
      <c r="AT87" s="200" t="s">
        <v>81</v>
      </c>
      <c r="AU87" s="200" t="s">
        <v>90</v>
      </c>
      <c r="AY87" s="199" t="s">
        <v>145</v>
      </c>
      <c r="BK87" s="201">
        <f>SUM(BK88:BK133)</f>
        <v>0</v>
      </c>
    </row>
    <row r="88" s="2" customFormat="1" ht="55.5" customHeight="1">
      <c r="A88" s="38"/>
      <c r="B88" s="39"/>
      <c r="C88" s="204" t="s">
        <v>90</v>
      </c>
      <c r="D88" s="204" t="s">
        <v>147</v>
      </c>
      <c r="E88" s="205" t="s">
        <v>474</v>
      </c>
      <c r="F88" s="206" t="s">
        <v>475</v>
      </c>
      <c r="G88" s="207" t="s">
        <v>170</v>
      </c>
      <c r="H88" s="208">
        <v>131.75</v>
      </c>
      <c r="I88" s="209"/>
      <c r="J88" s="210">
        <f>ROUND(I88*H88,2)</f>
        <v>0</v>
      </c>
      <c r="K88" s="206" t="s">
        <v>151</v>
      </c>
      <c r="L88" s="44"/>
      <c r="M88" s="211" t="s">
        <v>44</v>
      </c>
      <c r="N88" s="212" t="s">
        <v>53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152</v>
      </c>
      <c r="AT88" s="215" t="s">
        <v>147</v>
      </c>
      <c r="AU88" s="215" t="s">
        <v>92</v>
      </c>
      <c r="AY88" s="16" t="s">
        <v>145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90</v>
      </c>
      <c r="BK88" s="216">
        <f>ROUND(I88*H88,2)</f>
        <v>0</v>
      </c>
      <c r="BL88" s="16" t="s">
        <v>152</v>
      </c>
      <c r="BM88" s="215" t="s">
        <v>476</v>
      </c>
    </row>
    <row r="89" s="2" customFormat="1">
      <c r="A89" s="38"/>
      <c r="B89" s="39"/>
      <c r="C89" s="40"/>
      <c r="D89" s="217" t="s">
        <v>154</v>
      </c>
      <c r="E89" s="40"/>
      <c r="F89" s="218" t="s">
        <v>477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6" t="s">
        <v>154</v>
      </c>
      <c r="AU89" s="16" t="s">
        <v>92</v>
      </c>
    </row>
    <row r="90" s="13" customFormat="1">
      <c r="A90" s="13"/>
      <c r="B90" s="222"/>
      <c r="C90" s="223"/>
      <c r="D90" s="224" t="s">
        <v>166</v>
      </c>
      <c r="E90" s="225" t="s">
        <v>44</v>
      </c>
      <c r="F90" s="226" t="s">
        <v>478</v>
      </c>
      <c r="G90" s="223"/>
      <c r="H90" s="227">
        <v>125.25</v>
      </c>
      <c r="I90" s="228"/>
      <c r="J90" s="223"/>
      <c r="K90" s="223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166</v>
      </c>
      <c r="AU90" s="233" t="s">
        <v>92</v>
      </c>
      <c r="AV90" s="13" t="s">
        <v>92</v>
      </c>
      <c r="AW90" s="13" t="s">
        <v>42</v>
      </c>
      <c r="AX90" s="13" t="s">
        <v>82</v>
      </c>
      <c r="AY90" s="233" t="s">
        <v>145</v>
      </c>
    </row>
    <row r="91" s="13" customFormat="1">
      <c r="A91" s="13"/>
      <c r="B91" s="222"/>
      <c r="C91" s="223"/>
      <c r="D91" s="224" t="s">
        <v>166</v>
      </c>
      <c r="E91" s="225" t="s">
        <v>44</v>
      </c>
      <c r="F91" s="226" t="s">
        <v>479</v>
      </c>
      <c r="G91" s="223"/>
      <c r="H91" s="227">
        <v>15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166</v>
      </c>
      <c r="AU91" s="233" t="s">
        <v>92</v>
      </c>
      <c r="AV91" s="13" t="s">
        <v>92</v>
      </c>
      <c r="AW91" s="13" t="s">
        <v>42</v>
      </c>
      <c r="AX91" s="13" t="s">
        <v>82</v>
      </c>
      <c r="AY91" s="233" t="s">
        <v>145</v>
      </c>
    </row>
    <row r="92" s="13" customFormat="1">
      <c r="A92" s="13"/>
      <c r="B92" s="222"/>
      <c r="C92" s="223"/>
      <c r="D92" s="224" t="s">
        <v>166</v>
      </c>
      <c r="E92" s="225" t="s">
        <v>44</v>
      </c>
      <c r="F92" s="226" t="s">
        <v>480</v>
      </c>
      <c r="G92" s="223"/>
      <c r="H92" s="227">
        <v>-8.5</v>
      </c>
      <c r="I92" s="228"/>
      <c r="J92" s="223"/>
      <c r="K92" s="223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166</v>
      </c>
      <c r="AU92" s="233" t="s">
        <v>92</v>
      </c>
      <c r="AV92" s="13" t="s">
        <v>92</v>
      </c>
      <c r="AW92" s="13" t="s">
        <v>42</v>
      </c>
      <c r="AX92" s="13" t="s">
        <v>82</v>
      </c>
      <c r="AY92" s="233" t="s">
        <v>145</v>
      </c>
    </row>
    <row r="93" s="2" customFormat="1" ht="44.25" customHeight="1">
      <c r="A93" s="38"/>
      <c r="B93" s="39"/>
      <c r="C93" s="204" t="s">
        <v>92</v>
      </c>
      <c r="D93" s="204" t="s">
        <v>147</v>
      </c>
      <c r="E93" s="205" t="s">
        <v>481</v>
      </c>
      <c r="F93" s="206" t="s">
        <v>482</v>
      </c>
      <c r="G93" s="207" t="s">
        <v>170</v>
      </c>
      <c r="H93" s="208">
        <v>30.888000000000002</v>
      </c>
      <c r="I93" s="209"/>
      <c r="J93" s="210">
        <f>ROUND(I93*H93,2)</f>
        <v>0</v>
      </c>
      <c r="K93" s="206" t="s">
        <v>151</v>
      </c>
      <c r="L93" s="44"/>
      <c r="M93" s="211" t="s">
        <v>44</v>
      </c>
      <c r="N93" s="212" t="s">
        <v>53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152</v>
      </c>
      <c r="AT93" s="215" t="s">
        <v>147</v>
      </c>
      <c r="AU93" s="215" t="s">
        <v>92</v>
      </c>
      <c r="AY93" s="16" t="s">
        <v>145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6" t="s">
        <v>90</v>
      </c>
      <c r="BK93" s="216">
        <f>ROUND(I93*H93,2)</f>
        <v>0</v>
      </c>
      <c r="BL93" s="16" t="s">
        <v>152</v>
      </c>
      <c r="BM93" s="215" t="s">
        <v>483</v>
      </c>
    </row>
    <row r="94" s="2" customFormat="1">
      <c r="A94" s="38"/>
      <c r="B94" s="39"/>
      <c r="C94" s="40"/>
      <c r="D94" s="217" t="s">
        <v>154</v>
      </c>
      <c r="E94" s="40"/>
      <c r="F94" s="218" t="s">
        <v>484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6" t="s">
        <v>154</v>
      </c>
      <c r="AU94" s="16" t="s">
        <v>92</v>
      </c>
    </row>
    <row r="95" s="13" customFormat="1">
      <c r="A95" s="13"/>
      <c r="B95" s="222"/>
      <c r="C95" s="223"/>
      <c r="D95" s="224" t="s">
        <v>166</v>
      </c>
      <c r="E95" s="225" t="s">
        <v>44</v>
      </c>
      <c r="F95" s="226" t="s">
        <v>485</v>
      </c>
      <c r="G95" s="223"/>
      <c r="H95" s="227">
        <v>30.888000000000002</v>
      </c>
      <c r="I95" s="228"/>
      <c r="J95" s="223"/>
      <c r="K95" s="223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166</v>
      </c>
      <c r="AU95" s="233" t="s">
        <v>92</v>
      </c>
      <c r="AV95" s="13" t="s">
        <v>92</v>
      </c>
      <c r="AW95" s="13" t="s">
        <v>42</v>
      </c>
      <c r="AX95" s="13" t="s">
        <v>90</v>
      </c>
      <c r="AY95" s="233" t="s">
        <v>145</v>
      </c>
    </row>
    <row r="96" s="2" customFormat="1" ht="62.7" customHeight="1">
      <c r="A96" s="38"/>
      <c r="B96" s="39"/>
      <c r="C96" s="204" t="s">
        <v>160</v>
      </c>
      <c r="D96" s="204" t="s">
        <v>147</v>
      </c>
      <c r="E96" s="205" t="s">
        <v>190</v>
      </c>
      <c r="F96" s="206" t="s">
        <v>191</v>
      </c>
      <c r="G96" s="207" t="s">
        <v>170</v>
      </c>
      <c r="H96" s="208">
        <v>67.058000000000007</v>
      </c>
      <c r="I96" s="209"/>
      <c r="J96" s="210">
        <f>ROUND(I96*H96,2)</f>
        <v>0</v>
      </c>
      <c r="K96" s="206" t="s">
        <v>151</v>
      </c>
      <c r="L96" s="44"/>
      <c r="M96" s="211" t="s">
        <v>44</v>
      </c>
      <c r="N96" s="212" t="s">
        <v>53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152</v>
      </c>
      <c r="AT96" s="215" t="s">
        <v>147</v>
      </c>
      <c r="AU96" s="215" t="s">
        <v>92</v>
      </c>
      <c r="AY96" s="16" t="s">
        <v>145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6" t="s">
        <v>90</v>
      </c>
      <c r="BK96" s="216">
        <f>ROUND(I96*H96,2)</f>
        <v>0</v>
      </c>
      <c r="BL96" s="16" t="s">
        <v>152</v>
      </c>
      <c r="BM96" s="215" t="s">
        <v>486</v>
      </c>
    </row>
    <row r="97" s="2" customFormat="1">
      <c r="A97" s="38"/>
      <c r="B97" s="39"/>
      <c r="C97" s="40"/>
      <c r="D97" s="217" t="s">
        <v>154</v>
      </c>
      <c r="E97" s="40"/>
      <c r="F97" s="218" t="s">
        <v>193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6" t="s">
        <v>154</v>
      </c>
      <c r="AU97" s="16" t="s">
        <v>92</v>
      </c>
    </row>
    <row r="98" s="13" customFormat="1">
      <c r="A98" s="13"/>
      <c r="B98" s="222"/>
      <c r="C98" s="223"/>
      <c r="D98" s="224" t="s">
        <v>166</v>
      </c>
      <c r="E98" s="225" t="s">
        <v>44</v>
      </c>
      <c r="F98" s="226" t="s">
        <v>487</v>
      </c>
      <c r="G98" s="223"/>
      <c r="H98" s="227">
        <v>8.3499999999999996</v>
      </c>
      <c r="I98" s="228"/>
      <c r="J98" s="223"/>
      <c r="K98" s="223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166</v>
      </c>
      <c r="AU98" s="233" t="s">
        <v>92</v>
      </c>
      <c r="AV98" s="13" t="s">
        <v>92</v>
      </c>
      <c r="AW98" s="13" t="s">
        <v>42</v>
      </c>
      <c r="AX98" s="13" t="s">
        <v>82</v>
      </c>
      <c r="AY98" s="233" t="s">
        <v>145</v>
      </c>
    </row>
    <row r="99" s="13" customFormat="1">
      <c r="A99" s="13"/>
      <c r="B99" s="222"/>
      <c r="C99" s="223"/>
      <c r="D99" s="224" t="s">
        <v>166</v>
      </c>
      <c r="E99" s="225" t="s">
        <v>44</v>
      </c>
      <c r="F99" s="226" t="s">
        <v>488</v>
      </c>
      <c r="G99" s="223"/>
      <c r="H99" s="227">
        <v>45.924999999999997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166</v>
      </c>
      <c r="AU99" s="233" t="s">
        <v>92</v>
      </c>
      <c r="AV99" s="13" t="s">
        <v>92</v>
      </c>
      <c r="AW99" s="13" t="s">
        <v>42</v>
      </c>
      <c r="AX99" s="13" t="s">
        <v>82</v>
      </c>
      <c r="AY99" s="233" t="s">
        <v>145</v>
      </c>
    </row>
    <row r="100" s="13" customFormat="1">
      <c r="A100" s="13"/>
      <c r="B100" s="222"/>
      <c r="C100" s="223"/>
      <c r="D100" s="224" t="s">
        <v>166</v>
      </c>
      <c r="E100" s="225" t="s">
        <v>44</v>
      </c>
      <c r="F100" s="226" t="s">
        <v>489</v>
      </c>
      <c r="G100" s="223"/>
      <c r="H100" s="227">
        <v>2.3759999999999999</v>
      </c>
      <c r="I100" s="228"/>
      <c r="J100" s="223"/>
      <c r="K100" s="223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166</v>
      </c>
      <c r="AU100" s="233" t="s">
        <v>92</v>
      </c>
      <c r="AV100" s="13" t="s">
        <v>92</v>
      </c>
      <c r="AW100" s="13" t="s">
        <v>42</v>
      </c>
      <c r="AX100" s="13" t="s">
        <v>82</v>
      </c>
      <c r="AY100" s="233" t="s">
        <v>145</v>
      </c>
    </row>
    <row r="101" s="13" customFormat="1">
      <c r="A101" s="13"/>
      <c r="B101" s="222"/>
      <c r="C101" s="223"/>
      <c r="D101" s="224" t="s">
        <v>166</v>
      </c>
      <c r="E101" s="225" t="s">
        <v>44</v>
      </c>
      <c r="F101" s="226" t="s">
        <v>490</v>
      </c>
      <c r="G101" s="223"/>
      <c r="H101" s="227">
        <v>10.692</v>
      </c>
      <c r="I101" s="228"/>
      <c r="J101" s="223"/>
      <c r="K101" s="223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166</v>
      </c>
      <c r="AU101" s="233" t="s">
        <v>92</v>
      </c>
      <c r="AV101" s="13" t="s">
        <v>92</v>
      </c>
      <c r="AW101" s="13" t="s">
        <v>42</v>
      </c>
      <c r="AX101" s="13" t="s">
        <v>82</v>
      </c>
      <c r="AY101" s="233" t="s">
        <v>145</v>
      </c>
    </row>
    <row r="102" s="13" customFormat="1">
      <c r="A102" s="13"/>
      <c r="B102" s="222"/>
      <c r="C102" s="223"/>
      <c r="D102" s="224" t="s">
        <v>166</v>
      </c>
      <c r="E102" s="225" t="s">
        <v>44</v>
      </c>
      <c r="F102" s="226" t="s">
        <v>491</v>
      </c>
      <c r="G102" s="223"/>
      <c r="H102" s="227">
        <v>2.5430000000000001</v>
      </c>
      <c r="I102" s="228"/>
      <c r="J102" s="223"/>
      <c r="K102" s="223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166</v>
      </c>
      <c r="AU102" s="233" t="s">
        <v>92</v>
      </c>
      <c r="AV102" s="13" t="s">
        <v>92</v>
      </c>
      <c r="AW102" s="13" t="s">
        <v>42</v>
      </c>
      <c r="AX102" s="13" t="s">
        <v>82</v>
      </c>
      <c r="AY102" s="233" t="s">
        <v>145</v>
      </c>
    </row>
    <row r="103" s="13" customFormat="1">
      <c r="A103" s="13"/>
      <c r="B103" s="222"/>
      <c r="C103" s="223"/>
      <c r="D103" s="224" t="s">
        <v>166</v>
      </c>
      <c r="E103" s="225" t="s">
        <v>44</v>
      </c>
      <c r="F103" s="226" t="s">
        <v>492</v>
      </c>
      <c r="G103" s="223"/>
      <c r="H103" s="227">
        <v>-2.8279999999999998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166</v>
      </c>
      <c r="AU103" s="233" t="s">
        <v>92</v>
      </c>
      <c r="AV103" s="13" t="s">
        <v>92</v>
      </c>
      <c r="AW103" s="13" t="s">
        <v>42</v>
      </c>
      <c r="AX103" s="13" t="s">
        <v>82</v>
      </c>
      <c r="AY103" s="233" t="s">
        <v>145</v>
      </c>
    </row>
    <row r="104" s="2" customFormat="1" ht="44.25" customHeight="1">
      <c r="A104" s="38"/>
      <c r="B104" s="39"/>
      <c r="C104" s="204" t="s">
        <v>152</v>
      </c>
      <c r="D104" s="204" t="s">
        <v>147</v>
      </c>
      <c r="E104" s="205" t="s">
        <v>197</v>
      </c>
      <c r="F104" s="206" t="s">
        <v>198</v>
      </c>
      <c r="G104" s="207" t="s">
        <v>199</v>
      </c>
      <c r="H104" s="208">
        <v>107.29300000000001</v>
      </c>
      <c r="I104" s="209"/>
      <c r="J104" s="210">
        <f>ROUND(I104*H104,2)</f>
        <v>0</v>
      </c>
      <c r="K104" s="206" t="s">
        <v>151</v>
      </c>
      <c r="L104" s="44"/>
      <c r="M104" s="211" t="s">
        <v>44</v>
      </c>
      <c r="N104" s="212" t="s">
        <v>53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152</v>
      </c>
      <c r="AT104" s="215" t="s">
        <v>147</v>
      </c>
      <c r="AU104" s="215" t="s">
        <v>92</v>
      </c>
      <c r="AY104" s="16" t="s">
        <v>145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90</v>
      </c>
      <c r="BK104" s="216">
        <f>ROUND(I104*H104,2)</f>
        <v>0</v>
      </c>
      <c r="BL104" s="16" t="s">
        <v>152</v>
      </c>
      <c r="BM104" s="215" t="s">
        <v>493</v>
      </c>
    </row>
    <row r="105" s="2" customFormat="1">
      <c r="A105" s="38"/>
      <c r="B105" s="39"/>
      <c r="C105" s="40"/>
      <c r="D105" s="217" t="s">
        <v>154</v>
      </c>
      <c r="E105" s="40"/>
      <c r="F105" s="218" t="s">
        <v>201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6" t="s">
        <v>154</v>
      </c>
      <c r="AU105" s="16" t="s">
        <v>92</v>
      </c>
    </row>
    <row r="106" s="13" customFormat="1">
      <c r="A106" s="13"/>
      <c r="B106" s="222"/>
      <c r="C106" s="223"/>
      <c r="D106" s="224" t="s">
        <v>166</v>
      </c>
      <c r="E106" s="225" t="s">
        <v>44</v>
      </c>
      <c r="F106" s="226" t="s">
        <v>494</v>
      </c>
      <c r="G106" s="223"/>
      <c r="H106" s="227">
        <v>69.885999999999996</v>
      </c>
      <c r="I106" s="228"/>
      <c r="J106" s="223"/>
      <c r="K106" s="223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166</v>
      </c>
      <c r="AU106" s="233" t="s">
        <v>92</v>
      </c>
      <c r="AV106" s="13" t="s">
        <v>92</v>
      </c>
      <c r="AW106" s="13" t="s">
        <v>42</v>
      </c>
      <c r="AX106" s="13" t="s">
        <v>82</v>
      </c>
      <c r="AY106" s="233" t="s">
        <v>145</v>
      </c>
    </row>
    <row r="107" s="13" customFormat="1">
      <c r="A107" s="13"/>
      <c r="B107" s="222"/>
      <c r="C107" s="223"/>
      <c r="D107" s="224" t="s">
        <v>166</v>
      </c>
      <c r="E107" s="225" t="s">
        <v>44</v>
      </c>
      <c r="F107" s="226" t="s">
        <v>492</v>
      </c>
      <c r="G107" s="223"/>
      <c r="H107" s="227">
        <v>-2.8279999999999998</v>
      </c>
      <c r="I107" s="228"/>
      <c r="J107" s="223"/>
      <c r="K107" s="223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166</v>
      </c>
      <c r="AU107" s="233" t="s">
        <v>92</v>
      </c>
      <c r="AV107" s="13" t="s">
        <v>92</v>
      </c>
      <c r="AW107" s="13" t="s">
        <v>42</v>
      </c>
      <c r="AX107" s="13" t="s">
        <v>82</v>
      </c>
      <c r="AY107" s="233" t="s">
        <v>145</v>
      </c>
    </row>
    <row r="108" s="13" customFormat="1">
      <c r="A108" s="13"/>
      <c r="B108" s="222"/>
      <c r="C108" s="223"/>
      <c r="D108" s="224" t="s">
        <v>166</v>
      </c>
      <c r="E108" s="223"/>
      <c r="F108" s="226" t="s">
        <v>495</v>
      </c>
      <c r="G108" s="223"/>
      <c r="H108" s="227">
        <v>107.29300000000001</v>
      </c>
      <c r="I108" s="228"/>
      <c r="J108" s="223"/>
      <c r="K108" s="223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166</v>
      </c>
      <c r="AU108" s="233" t="s">
        <v>92</v>
      </c>
      <c r="AV108" s="13" t="s">
        <v>92</v>
      </c>
      <c r="AW108" s="13" t="s">
        <v>4</v>
      </c>
      <c r="AX108" s="13" t="s">
        <v>90</v>
      </c>
      <c r="AY108" s="233" t="s">
        <v>145</v>
      </c>
    </row>
    <row r="109" s="2" customFormat="1" ht="37.8" customHeight="1">
      <c r="A109" s="38"/>
      <c r="B109" s="39"/>
      <c r="C109" s="204" t="s">
        <v>178</v>
      </c>
      <c r="D109" s="204" t="s">
        <v>147</v>
      </c>
      <c r="E109" s="205" t="s">
        <v>204</v>
      </c>
      <c r="F109" s="206" t="s">
        <v>205</v>
      </c>
      <c r="G109" s="207" t="s">
        <v>163</v>
      </c>
      <c r="H109" s="208">
        <v>111.072</v>
      </c>
      <c r="I109" s="209"/>
      <c r="J109" s="210">
        <f>ROUND(I109*H109,2)</f>
        <v>0</v>
      </c>
      <c r="K109" s="206" t="s">
        <v>151</v>
      </c>
      <c r="L109" s="44"/>
      <c r="M109" s="211" t="s">
        <v>44</v>
      </c>
      <c r="N109" s="212" t="s">
        <v>53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152</v>
      </c>
      <c r="AT109" s="215" t="s">
        <v>147</v>
      </c>
      <c r="AU109" s="215" t="s">
        <v>92</v>
      </c>
      <c r="AY109" s="16" t="s">
        <v>145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90</v>
      </c>
      <c r="BK109" s="216">
        <f>ROUND(I109*H109,2)</f>
        <v>0</v>
      </c>
      <c r="BL109" s="16" t="s">
        <v>152</v>
      </c>
      <c r="BM109" s="215" t="s">
        <v>496</v>
      </c>
    </row>
    <row r="110" s="2" customFormat="1">
      <c r="A110" s="38"/>
      <c r="B110" s="39"/>
      <c r="C110" s="40"/>
      <c r="D110" s="217" t="s">
        <v>154</v>
      </c>
      <c r="E110" s="40"/>
      <c r="F110" s="218" t="s">
        <v>207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6" t="s">
        <v>154</v>
      </c>
      <c r="AU110" s="16" t="s">
        <v>92</v>
      </c>
    </row>
    <row r="111" s="13" customFormat="1">
      <c r="A111" s="13"/>
      <c r="B111" s="222"/>
      <c r="C111" s="223"/>
      <c r="D111" s="224" t="s">
        <v>166</v>
      </c>
      <c r="E111" s="225" t="s">
        <v>44</v>
      </c>
      <c r="F111" s="226" t="s">
        <v>497</v>
      </c>
      <c r="G111" s="223"/>
      <c r="H111" s="227">
        <v>83.5</v>
      </c>
      <c r="I111" s="228"/>
      <c r="J111" s="223"/>
      <c r="K111" s="223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166</v>
      </c>
      <c r="AU111" s="233" t="s">
        <v>92</v>
      </c>
      <c r="AV111" s="13" t="s">
        <v>92</v>
      </c>
      <c r="AW111" s="13" t="s">
        <v>42</v>
      </c>
      <c r="AX111" s="13" t="s">
        <v>82</v>
      </c>
      <c r="AY111" s="233" t="s">
        <v>145</v>
      </c>
    </row>
    <row r="112" s="13" customFormat="1">
      <c r="A112" s="13"/>
      <c r="B112" s="222"/>
      <c r="C112" s="223"/>
      <c r="D112" s="224" t="s">
        <v>166</v>
      </c>
      <c r="E112" s="225" t="s">
        <v>44</v>
      </c>
      <c r="F112" s="226" t="s">
        <v>498</v>
      </c>
      <c r="G112" s="223"/>
      <c r="H112" s="227">
        <v>23.760000000000002</v>
      </c>
      <c r="I112" s="228"/>
      <c r="J112" s="223"/>
      <c r="K112" s="223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166</v>
      </c>
      <c r="AU112" s="233" t="s">
        <v>92</v>
      </c>
      <c r="AV112" s="13" t="s">
        <v>92</v>
      </c>
      <c r="AW112" s="13" t="s">
        <v>42</v>
      </c>
      <c r="AX112" s="13" t="s">
        <v>82</v>
      </c>
      <c r="AY112" s="233" t="s">
        <v>145</v>
      </c>
    </row>
    <row r="113" s="13" customFormat="1">
      <c r="A113" s="13"/>
      <c r="B113" s="222"/>
      <c r="C113" s="223"/>
      <c r="D113" s="224" t="s">
        <v>166</v>
      </c>
      <c r="E113" s="225" t="s">
        <v>44</v>
      </c>
      <c r="F113" s="226" t="s">
        <v>499</v>
      </c>
      <c r="G113" s="223"/>
      <c r="H113" s="227">
        <v>9.375</v>
      </c>
      <c r="I113" s="228"/>
      <c r="J113" s="223"/>
      <c r="K113" s="223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166</v>
      </c>
      <c r="AU113" s="233" t="s">
        <v>92</v>
      </c>
      <c r="AV113" s="13" t="s">
        <v>92</v>
      </c>
      <c r="AW113" s="13" t="s">
        <v>42</v>
      </c>
      <c r="AX113" s="13" t="s">
        <v>82</v>
      </c>
      <c r="AY113" s="233" t="s">
        <v>145</v>
      </c>
    </row>
    <row r="114" s="13" customFormat="1">
      <c r="A114" s="13"/>
      <c r="B114" s="222"/>
      <c r="C114" s="223"/>
      <c r="D114" s="224" t="s">
        <v>166</v>
      </c>
      <c r="E114" s="225" t="s">
        <v>44</v>
      </c>
      <c r="F114" s="226" t="s">
        <v>500</v>
      </c>
      <c r="G114" s="223"/>
      <c r="H114" s="227">
        <v>-5.5629999999999997</v>
      </c>
      <c r="I114" s="228"/>
      <c r="J114" s="223"/>
      <c r="K114" s="223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166</v>
      </c>
      <c r="AU114" s="233" t="s">
        <v>92</v>
      </c>
      <c r="AV114" s="13" t="s">
        <v>92</v>
      </c>
      <c r="AW114" s="13" t="s">
        <v>42</v>
      </c>
      <c r="AX114" s="13" t="s">
        <v>82</v>
      </c>
      <c r="AY114" s="233" t="s">
        <v>145</v>
      </c>
    </row>
    <row r="115" s="2" customFormat="1" ht="44.25" customHeight="1">
      <c r="A115" s="38"/>
      <c r="B115" s="39"/>
      <c r="C115" s="204" t="s">
        <v>184</v>
      </c>
      <c r="D115" s="204" t="s">
        <v>147</v>
      </c>
      <c r="E115" s="205" t="s">
        <v>501</v>
      </c>
      <c r="F115" s="206" t="s">
        <v>502</v>
      </c>
      <c r="G115" s="207" t="s">
        <v>170</v>
      </c>
      <c r="H115" s="208">
        <v>95.579999999999998</v>
      </c>
      <c r="I115" s="209"/>
      <c r="J115" s="210">
        <f>ROUND(I115*H115,2)</f>
        <v>0</v>
      </c>
      <c r="K115" s="206" t="s">
        <v>151</v>
      </c>
      <c r="L115" s="44"/>
      <c r="M115" s="211" t="s">
        <v>44</v>
      </c>
      <c r="N115" s="212" t="s">
        <v>53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152</v>
      </c>
      <c r="AT115" s="215" t="s">
        <v>147</v>
      </c>
      <c r="AU115" s="215" t="s">
        <v>92</v>
      </c>
      <c r="AY115" s="16" t="s">
        <v>145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6" t="s">
        <v>90</v>
      </c>
      <c r="BK115" s="216">
        <f>ROUND(I115*H115,2)</f>
        <v>0</v>
      </c>
      <c r="BL115" s="16" t="s">
        <v>152</v>
      </c>
      <c r="BM115" s="215" t="s">
        <v>503</v>
      </c>
    </row>
    <row r="116" s="2" customFormat="1">
      <c r="A116" s="38"/>
      <c r="B116" s="39"/>
      <c r="C116" s="40"/>
      <c r="D116" s="217" t="s">
        <v>154</v>
      </c>
      <c r="E116" s="40"/>
      <c r="F116" s="218" t="s">
        <v>504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6" t="s">
        <v>154</v>
      </c>
      <c r="AU116" s="16" t="s">
        <v>92</v>
      </c>
    </row>
    <row r="117" s="13" customFormat="1">
      <c r="A117" s="13"/>
      <c r="B117" s="222"/>
      <c r="C117" s="223"/>
      <c r="D117" s="224" t="s">
        <v>166</v>
      </c>
      <c r="E117" s="225" t="s">
        <v>44</v>
      </c>
      <c r="F117" s="226" t="s">
        <v>505</v>
      </c>
      <c r="G117" s="223"/>
      <c r="H117" s="227">
        <v>125.25</v>
      </c>
      <c r="I117" s="228"/>
      <c r="J117" s="223"/>
      <c r="K117" s="223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166</v>
      </c>
      <c r="AU117" s="233" t="s">
        <v>92</v>
      </c>
      <c r="AV117" s="13" t="s">
        <v>92</v>
      </c>
      <c r="AW117" s="13" t="s">
        <v>42</v>
      </c>
      <c r="AX117" s="13" t="s">
        <v>82</v>
      </c>
      <c r="AY117" s="233" t="s">
        <v>145</v>
      </c>
    </row>
    <row r="118" s="13" customFormat="1">
      <c r="A118" s="13"/>
      <c r="B118" s="222"/>
      <c r="C118" s="223"/>
      <c r="D118" s="224" t="s">
        <v>166</v>
      </c>
      <c r="E118" s="225" t="s">
        <v>44</v>
      </c>
      <c r="F118" s="226" t="s">
        <v>506</v>
      </c>
      <c r="G118" s="223"/>
      <c r="H118" s="227">
        <v>-8.3499999999999996</v>
      </c>
      <c r="I118" s="228"/>
      <c r="J118" s="223"/>
      <c r="K118" s="223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166</v>
      </c>
      <c r="AU118" s="233" t="s">
        <v>92</v>
      </c>
      <c r="AV118" s="13" t="s">
        <v>92</v>
      </c>
      <c r="AW118" s="13" t="s">
        <v>42</v>
      </c>
      <c r="AX118" s="13" t="s">
        <v>82</v>
      </c>
      <c r="AY118" s="233" t="s">
        <v>145</v>
      </c>
    </row>
    <row r="119" s="13" customFormat="1">
      <c r="A119" s="13"/>
      <c r="B119" s="222"/>
      <c r="C119" s="223"/>
      <c r="D119" s="224" t="s">
        <v>166</v>
      </c>
      <c r="E119" s="225" t="s">
        <v>44</v>
      </c>
      <c r="F119" s="226" t="s">
        <v>507</v>
      </c>
      <c r="G119" s="223"/>
      <c r="H119" s="227">
        <v>-45.924999999999997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166</v>
      </c>
      <c r="AU119" s="233" t="s">
        <v>92</v>
      </c>
      <c r="AV119" s="13" t="s">
        <v>92</v>
      </c>
      <c r="AW119" s="13" t="s">
        <v>42</v>
      </c>
      <c r="AX119" s="13" t="s">
        <v>82</v>
      </c>
      <c r="AY119" s="233" t="s">
        <v>145</v>
      </c>
    </row>
    <row r="120" s="13" customFormat="1">
      <c r="A120" s="13"/>
      <c r="B120" s="222"/>
      <c r="C120" s="223"/>
      <c r="D120" s="224" t="s">
        <v>166</v>
      </c>
      <c r="E120" s="225" t="s">
        <v>44</v>
      </c>
      <c r="F120" s="226" t="s">
        <v>508</v>
      </c>
      <c r="G120" s="223"/>
      <c r="H120" s="227">
        <v>30.888000000000002</v>
      </c>
      <c r="I120" s="228"/>
      <c r="J120" s="223"/>
      <c r="K120" s="223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166</v>
      </c>
      <c r="AU120" s="233" t="s">
        <v>92</v>
      </c>
      <c r="AV120" s="13" t="s">
        <v>92</v>
      </c>
      <c r="AW120" s="13" t="s">
        <v>42</v>
      </c>
      <c r="AX120" s="13" t="s">
        <v>82</v>
      </c>
      <c r="AY120" s="233" t="s">
        <v>145</v>
      </c>
    </row>
    <row r="121" s="13" customFormat="1">
      <c r="A121" s="13"/>
      <c r="B121" s="222"/>
      <c r="C121" s="223"/>
      <c r="D121" s="224" t="s">
        <v>166</v>
      </c>
      <c r="E121" s="225" t="s">
        <v>44</v>
      </c>
      <c r="F121" s="226" t="s">
        <v>509</v>
      </c>
      <c r="G121" s="223"/>
      <c r="H121" s="227">
        <v>-2.3759999999999999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166</v>
      </c>
      <c r="AU121" s="233" t="s">
        <v>92</v>
      </c>
      <c r="AV121" s="13" t="s">
        <v>92</v>
      </c>
      <c r="AW121" s="13" t="s">
        <v>42</v>
      </c>
      <c r="AX121" s="13" t="s">
        <v>82</v>
      </c>
      <c r="AY121" s="233" t="s">
        <v>145</v>
      </c>
    </row>
    <row r="122" s="13" customFormat="1">
      <c r="A122" s="13"/>
      <c r="B122" s="222"/>
      <c r="C122" s="223"/>
      <c r="D122" s="224" t="s">
        <v>166</v>
      </c>
      <c r="E122" s="225" t="s">
        <v>44</v>
      </c>
      <c r="F122" s="226" t="s">
        <v>510</v>
      </c>
      <c r="G122" s="223"/>
      <c r="H122" s="227">
        <v>-10.692</v>
      </c>
      <c r="I122" s="228"/>
      <c r="J122" s="223"/>
      <c r="K122" s="223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166</v>
      </c>
      <c r="AU122" s="233" t="s">
        <v>92</v>
      </c>
      <c r="AV122" s="13" t="s">
        <v>92</v>
      </c>
      <c r="AW122" s="13" t="s">
        <v>42</v>
      </c>
      <c r="AX122" s="13" t="s">
        <v>82</v>
      </c>
      <c r="AY122" s="233" t="s">
        <v>145</v>
      </c>
    </row>
    <row r="123" s="13" customFormat="1">
      <c r="A123" s="13"/>
      <c r="B123" s="222"/>
      <c r="C123" s="223"/>
      <c r="D123" s="224" t="s">
        <v>166</v>
      </c>
      <c r="E123" s="225" t="s">
        <v>44</v>
      </c>
      <c r="F123" s="226" t="s">
        <v>511</v>
      </c>
      <c r="G123" s="223"/>
      <c r="H123" s="227">
        <v>15</v>
      </c>
      <c r="I123" s="228"/>
      <c r="J123" s="223"/>
      <c r="K123" s="223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166</v>
      </c>
      <c r="AU123" s="233" t="s">
        <v>92</v>
      </c>
      <c r="AV123" s="13" t="s">
        <v>92</v>
      </c>
      <c r="AW123" s="13" t="s">
        <v>42</v>
      </c>
      <c r="AX123" s="13" t="s">
        <v>82</v>
      </c>
      <c r="AY123" s="233" t="s">
        <v>145</v>
      </c>
    </row>
    <row r="124" s="13" customFormat="1">
      <c r="A124" s="13"/>
      <c r="B124" s="222"/>
      <c r="C124" s="223"/>
      <c r="D124" s="224" t="s">
        <v>166</v>
      </c>
      <c r="E124" s="225" t="s">
        <v>44</v>
      </c>
      <c r="F124" s="226" t="s">
        <v>512</v>
      </c>
      <c r="G124" s="223"/>
      <c r="H124" s="227">
        <v>-2.5430000000000001</v>
      </c>
      <c r="I124" s="228"/>
      <c r="J124" s="223"/>
      <c r="K124" s="223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166</v>
      </c>
      <c r="AU124" s="233" t="s">
        <v>92</v>
      </c>
      <c r="AV124" s="13" t="s">
        <v>92</v>
      </c>
      <c r="AW124" s="13" t="s">
        <v>42</v>
      </c>
      <c r="AX124" s="13" t="s">
        <v>82</v>
      </c>
      <c r="AY124" s="233" t="s">
        <v>145</v>
      </c>
    </row>
    <row r="125" s="13" customFormat="1">
      <c r="A125" s="13"/>
      <c r="B125" s="222"/>
      <c r="C125" s="223"/>
      <c r="D125" s="224" t="s">
        <v>166</v>
      </c>
      <c r="E125" s="225" t="s">
        <v>44</v>
      </c>
      <c r="F125" s="226" t="s">
        <v>513</v>
      </c>
      <c r="G125" s="223"/>
      <c r="H125" s="227">
        <v>-5.6719999999999997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166</v>
      </c>
      <c r="AU125" s="233" t="s">
        <v>92</v>
      </c>
      <c r="AV125" s="13" t="s">
        <v>92</v>
      </c>
      <c r="AW125" s="13" t="s">
        <v>42</v>
      </c>
      <c r="AX125" s="13" t="s">
        <v>82</v>
      </c>
      <c r="AY125" s="233" t="s">
        <v>145</v>
      </c>
    </row>
    <row r="126" s="2" customFormat="1" ht="66.75" customHeight="1">
      <c r="A126" s="38"/>
      <c r="B126" s="39"/>
      <c r="C126" s="204" t="s">
        <v>189</v>
      </c>
      <c r="D126" s="204" t="s">
        <v>147</v>
      </c>
      <c r="E126" s="205" t="s">
        <v>514</v>
      </c>
      <c r="F126" s="206" t="s">
        <v>515</v>
      </c>
      <c r="G126" s="207" t="s">
        <v>170</v>
      </c>
      <c r="H126" s="208">
        <v>49.991</v>
      </c>
      <c r="I126" s="209"/>
      <c r="J126" s="210">
        <f>ROUND(I126*H126,2)</f>
        <v>0</v>
      </c>
      <c r="K126" s="206" t="s">
        <v>151</v>
      </c>
      <c r="L126" s="44"/>
      <c r="M126" s="211" t="s">
        <v>44</v>
      </c>
      <c r="N126" s="212" t="s">
        <v>53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152</v>
      </c>
      <c r="AT126" s="215" t="s">
        <v>147</v>
      </c>
      <c r="AU126" s="215" t="s">
        <v>92</v>
      </c>
      <c r="AY126" s="16" t="s">
        <v>145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90</v>
      </c>
      <c r="BK126" s="216">
        <f>ROUND(I126*H126,2)</f>
        <v>0</v>
      </c>
      <c r="BL126" s="16" t="s">
        <v>152</v>
      </c>
      <c r="BM126" s="215" t="s">
        <v>516</v>
      </c>
    </row>
    <row r="127" s="2" customFormat="1">
      <c r="A127" s="38"/>
      <c r="B127" s="39"/>
      <c r="C127" s="40"/>
      <c r="D127" s="217" t="s">
        <v>154</v>
      </c>
      <c r="E127" s="40"/>
      <c r="F127" s="218" t="s">
        <v>517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6" t="s">
        <v>154</v>
      </c>
      <c r="AU127" s="16" t="s">
        <v>92</v>
      </c>
    </row>
    <row r="128" s="13" customFormat="1">
      <c r="A128" s="13"/>
      <c r="B128" s="222"/>
      <c r="C128" s="223"/>
      <c r="D128" s="224" t="s">
        <v>166</v>
      </c>
      <c r="E128" s="225" t="s">
        <v>44</v>
      </c>
      <c r="F128" s="226" t="s">
        <v>518</v>
      </c>
      <c r="G128" s="223"/>
      <c r="H128" s="227">
        <v>41.828000000000003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166</v>
      </c>
      <c r="AU128" s="233" t="s">
        <v>92</v>
      </c>
      <c r="AV128" s="13" t="s">
        <v>92</v>
      </c>
      <c r="AW128" s="13" t="s">
        <v>42</v>
      </c>
      <c r="AX128" s="13" t="s">
        <v>82</v>
      </c>
      <c r="AY128" s="233" t="s">
        <v>145</v>
      </c>
    </row>
    <row r="129" s="13" customFormat="1">
      <c r="A129" s="13"/>
      <c r="B129" s="222"/>
      <c r="C129" s="223"/>
      <c r="D129" s="224" t="s">
        <v>166</v>
      </c>
      <c r="E129" s="225" t="s">
        <v>44</v>
      </c>
      <c r="F129" s="226" t="s">
        <v>519</v>
      </c>
      <c r="G129" s="223"/>
      <c r="H129" s="227">
        <v>10.167</v>
      </c>
      <c r="I129" s="228"/>
      <c r="J129" s="223"/>
      <c r="K129" s="223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166</v>
      </c>
      <c r="AU129" s="233" t="s">
        <v>92</v>
      </c>
      <c r="AV129" s="13" t="s">
        <v>92</v>
      </c>
      <c r="AW129" s="13" t="s">
        <v>42</v>
      </c>
      <c r="AX129" s="13" t="s">
        <v>82</v>
      </c>
      <c r="AY129" s="233" t="s">
        <v>145</v>
      </c>
    </row>
    <row r="130" s="13" customFormat="1">
      <c r="A130" s="13"/>
      <c r="B130" s="222"/>
      <c r="C130" s="223"/>
      <c r="D130" s="224" t="s">
        <v>166</v>
      </c>
      <c r="E130" s="225" t="s">
        <v>44</v>
      </c>
      <c r="F130" s="226" t="s">
        <v>520</v>
      </c>
      <c r="G130" s="223"/>
      <c r="H130" s="227">
        <v>-2.004</v>
      </c>
      <c r="I130" s="228"/>
      <c r="J130" s="223"/>
      <c r="K130" s="223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166</v>
      </c>
      <c r="AU130" s="233" t="s">
        <v>92</v>
      </c>
      <c r="AV130" s="13" t="s">
        <v>92</v>
      </c>
      <c r="AW130" s="13" t="s">
        <v>42</v>
      </c>
      <c r="AX130" s="13" t="s">
        <v>82</v>
      </c>
      <c r="AY130" s="233" t="s">
        <v>145</v>
      </c>
    </row>
    <row r="131" s="2" customFormat="1" ht="16.5" customHeight="1">
      <c r="A131" s="38"/>
      <c r="B131" s="39"/>
      <c r="C131" s="234" t="s">
        <v>196</v>
      </c>
      <c r="D131" s="234" t="s">
        <v>240</v>
      </c>
      <c r="E131" s="235" t="s">
        <v>521</v>
      </c>
      <c r="F131" s="236" t="s">
        <v>522</v>
      </c>
      <c r="G131" s="237" t="s">
        <v>199</v>
      </c>
      <c r="H131" s="238">
        <v>99.981999999999999</v>
      </c>
      <c r="I131" s="239"/>
      <c r="J131" s="240">
        <f>ROUND(I131*H131,2)</f>
        <v>0</v>
      </c>
      <c r="K131" s="236" t="s">
        <v>151</v>
      </c>
      <c r="L131" s="241"/>
      <c r="M131" s="242" t="s">
        <v>44</v>
      </c>
      <c r="N131" s="243" t="s">
        <v>53</v>
      </c>
      <c r="O131" s="84"/>
      <c r="P131" s="213">
        <f>O131*H131</f>
        <v>0</v>
      </c>
      <c r="Q131" s="213">
        <v>1</v>
      </c>
      <c r="R131" s="213">
        <f>Q131*H131</f>
        <v>99.981999999999999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196</v>
      </c>
      <c r="AT131" s="215" t="s">
        <v>240</v>
      </c>
      <c r="AU131" s="215" t="s">
        <v>92</v>
      </c>
      <c r="AY131" s="16" t="s">
        <v>145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6" t="s">
        <v>90</v>
      </c>
      <c r="BK131" s="216">
        <f>ROUND(I131*H131,2)</f>
        <v>0</v>
      </c>
      <c r="BL131" s="16" t="s">
        <v>152</v>
      </c>
      <c r="BM131" s="215" t="s">
        <v>523</v>
      </c>
    </row>
    <row r="132" s="2" customFormat="1">
      <c r="A132" s="38"/>
      <c r="B132" s="39"/>
      <c r="C132" s="40"/>
      <c r="D132" s="217" t="s">
        <v>154</v>
      </c>
      <c r="E132" s="40"/>
      <c r="F132" s="218" t="s">
        <v>524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6" t="s">
        <v>154</v>
      </c>
      <c r="AU132" s="16" t="s">
        <v>92</v>
      </c>
    </row>
    <row r="133" s="13" customFormat="1">
      <c r="A133" s="13"/>
      <c r="B133" s="222"/>
      <c r="C133" s="223"/>
      <c r="D133" s="224" t="s">
        <v>166</v>
      </c>
      <c r="E133" s="223"/>
      <c r="F133" s="226" t="s">
        <v>525</v>
      </c>
      <c r="G133" s="223"/>
      <c r="H133" s="227">
        <v>99.981999999999999</v>
      </c>
      <c r="I133" s="228"/>
      <c r="J133" s="223"/>
      <c r="K133" s="223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166</v>
      </c>
      <c r="AU133" s="233" t="s">
        <v>92</v>
      </c>
      <c r="AV133" s="13" t="s">
        <v>92</v>
      </c>
      <c r="AW133" s="13" t="s">
        <v>4</v>
      </c>
      <c r="AX133" s="13" t="s">
        <v>90</v>
      </c>
      <c r="AY133" s="233" t="s">
        <v>145</v>
      </c>
    </row>
    <row r="134" s="12" customFormat="1" ht="22.8" customHeight="1">
      <c r="A134" s="12"/>
      <c r="B134" s="188"/>
      <c r="C134" s="189"/>
      <c r="D134" s="190" t="s">
        <v>81</v>
      </c>
      <c r="E134" s="202" t="s">
        <v>92</v>
      </c>
      <c r="F134" s="202" t="s">
        <v>233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SUM(P135:P139)</f>
        <v>0</v>
      </c>
      <c r="Q134" s="196"/>
      <c r="R134" s="197">
        <f>SUM(R135:R139)</f>
        <v>19.82592</v>
      </c>
      <c r="S134" s="196"/>
      <c r="T134" s="198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9" t="s">
        <v>90</v>
      </c>
      <c r="AT134" s="200" t="s">
        <v>81</v>
      </c>
      <c r="AU134" s="200" t="s">
        <v>90</v>
      </c>
      <c r="AY134" s="199" t="s">
        <v>145</v>
      </c>
      <c r="BK134" s="201">
        <f>SUM(BK135:BK139)</f>
        <v>0</v>
      </c>
    </row>
    <row r="135" s="2" customFormat="1" ht="21.75" customHeight="1">
      <c r="A135" s="38"/>
      <c r="B135" s="39"/>
      <c r="C135" s="204" t="s">
        <v>203</v>
      </c>
      <c r="D135" s="204" t="s">
        <v>147</v>
      </c>
      <c r="E135" s="205" t="s">
        <v>247</v>
      </c>
      <c r="F135" s="206" t="s">
        <v>248</v>
      </c>
      <c r="G135" s="207" t="s">
        <v>170</v>
      </c>
      <c r="H135" s="208">
        <v>10.326000000000001</v>
      </c>
      <c r="I135" s="209"/>
      <c r="J135" s="210">
        <f>ROUND(I135*H135,2)</f>
        <v>0</v>
      </c>
      <c r="K135" s="206" t="s">
        <v>151</v>
      </c>
      <c r="L135" s="44"/>
      <c r="M135" s="211" t="s">
        <v>44</v>
      </c>
      <c r="N135" s="212" t="s">
        <v>53</v>
      </c>
      <c r="O135" s="84"/>
      <c r="P135" s="213">
        <f>O135*H135</f>
        <v>0</v>
      </c>
      <c r="Q135" s="213">
        <v>1.9199999999999999</v>
      </c>
      <c r="R135" s="213">
        <f>Q135*H135</f>
        <v>19.82592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152</v>
      </c>
      <c r="AT135" s="215" t="s">
        <v>147</v>
      </c>
      <c r="AU135" s="215" t="s">
        <v>92</v>
      </c>
      <c r="AY135" s="16" t="s">
        <v>145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90</v>
      </c>
      <c r="BK135" s="216">
        <f>ROUND(I135*H135,2)</f>
        <v>0</v>
      </c>
      <c r="BL135" s="16" t="s">
        <v>152</v>
      </c>
      <c r="BM135" s="215" t="s">
        <v>526</v>
      </c>
    </row>
    <row r="136" s="2" customFormat="1">
      <c r="A136" s="38"/>
      <c r="B136" s="39"/>
      <c r="C136" s="40"/>
      <c r="D136" s="217" t="s">
        <v>154</v>
      </c>
      <c r="E136" s="40"/>
      <c r="F136" s="218" t="s">
        <v>250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6" t="s">
        <v>154</v>
      </c>
      <c r="AU136" s="16" t="s">
        <v>92</v>
      </c>
    </row>
    <row r="137" s="13" customFormat="1">
      <c r="A137" s="13"/>
      <c r="B137" s="222"/>
      <c r="C137" s="223"/>
      <c r="D137" s="224" t="s">
        <v>166</v>
      </c>
      <c r="E137" s="225" t="s">
        <v>44</v>
      </c>
      <c r="F137" s="226" t="s">
        <v>527</v>
      </c>
      <c r="G137" s="223"/>
      <c r="H137" s="227">
        <v>8.3499999999999996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166</v>
      </c>
      <c r="AU137" s="233" t="s">
        <v>92</v>
      </c>
      <c r="AV137" s="13" t="s">
        <v>92</v>
      </c>
      <c r="AW137" s="13" t="s">
        <v>42</v>
      </c>
      <c r="AX137" s="13" t="s">
        <v>82</v>
      </c>
      <c r="AY137" s="233" t="s">
        <v>145</v>
      </c>
    </row>
    <row r="138" s="13" customFormat="1">
      <c r="A138" s="13"/>
      <c r="B138" s="222"/>
      <c r="C138" s="223"/>
      <c r="D138" s="224" t="s">
        <v>166</v>
      </c>
      <c r="E138" s="225" t="s">
        <v>44</v>
      </c>
      <c r="F138" s="226" t="s">
        <v>528</v>
      </c>
      <c r="G138" s="223"/>
      <c r="H138" s="227">
        <v>2.3759999999999999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166</v>
      </c>
      <c r="AU138" s="233" t="s">
        <v>92</v>
      </c>
      <c r="AV138" s="13" t="s">
        <v>92</v>
      </c>
      <c r="AW138" s="13" t="s">
        <v>42</v>
      </c>
      <c r="AX138" s="13" t="s">
        <v>82</v>
      </c>
      <c r="AY138" s="233" t="s">
        <v>145</v>
      </c>
    </row>
    <row r="139" s="13" customFormat="1">
      <c r="A139" s="13"/>
      <c r="B139" s="222"/>
      <c r="C139" s="223"/>
      <c r="D139" s="224" t="s">
        <v>166</v>
      </c>
      <c r="E139" s="225" t="s">
        <v>44</v>
      </c>
      <c r="F139" s="226" t="s">
        <v>529</v>
      </c>
      <c r="G139" s="223"/>
      <c r="H139" s="227">
        <v>-0.40000000000000002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166</v>
      </c>
      <c r="AU139" s="233" t="s">
        <v>92</v>
      </c>
      <c r="AV139" s="13" t="s">
        <v>92</v>
      </c>
      <c r="AW139" s="13" t="s">
        <v>42</v>
      </c>
      <c r="AX139" s="13" t="s">
        <v>82</v>
      </c>
      <c r="AY139" s="233" t="s">
        <v>145</v>
      </c>
    </row>
    <row r="140" s="12" customFormat="1" ht="22.8" customHeight="1">
      <c r="A140" s="12"/>
      <c r="B140" s="188"/>
      <c r="C140" s="189"/>
      <c r="D140" s="190" t="s">
        <v>81</v>
      </c>
      <c r="E140" s="202" t="s">
        <v>160</v>
      </c>
      <c r="F140" s="202" t="s">
        <v>530</v>
      </c>
      <c r="G140" s="189"/>
      <c r="H140" s="189"/>
      <c r="I140" s="192"/>
      <c r="J140" s="203">
        <f>BK140</f>
        <v>0</v>
      </c>
      <c r="K140" s="189"/>
      <c r="L140" s="194"/>
      <c r="M140" s="195"/>
      <c r="N140" s="196"/>
      <c r="O140" s="196"/>
      <c r="P140" s="197">
        <f>SUM(P141:P144)</f>
        <v>0</v>
      </c>
      <c r="Q140" s="196"/>
      <c r="R140" s="197">
        <f>SUM(R141:R144)</f>
        <v>0</v>
      </c>
      <c r="S140" s="196"/>
      <c r="T140" s="198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9" t="s">
        <v>90</v>
      </c>
      <c r="AT140" s="200" t="s">
        <v>81</v>
      </c>
      <c r="AU140" s="200" t="s">
        <v>90</v>
      </c>
      <c r="AY140" s="199" t="s">
        <v>145</v>
      </c>
      <c r="BK140" s="201">
        <f>SUM(BK141:BK144)</f>
        <v>0</v>
      </c>
    </row>
    <row r="141" s="2" customFormat="1" ht="24.15" customHeight="1">
      <c r="A141" s="38"/>
      <c r="B141" s="39"/>
      <c r="C141" s="204" t="s">
        <v>211</v>
      </c>
      <c r="D141" s="204" t="s">
        <v>147</v>
      </c>
      <c r="E141" s="205" t="s">
        <v>531</v>
      </c>
      <c r="F141" s="206" t="s">
        <v>532</v>
      </c>
      <c r="G141" s="207" t="s">
        <v>255</v>
      </c>
      <c r="H141" s="208">
        <v>79.5</v>
      </c>
      <c r="I141" s="209"/>
      <c r="J141" s="210">
        <f>ROUND(I141*H141,2)</f>
        <v>0</v>
      </c>
      <c r="K141" s="206" t="s">
        <v>151</v>
      </c>
      <c r="L141" s="44"/>
      <c r="M141" s="211" t="s">
        <v>44</v>
      </c>
      <c r="N141" s="212" t="s">
        <v>53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152</v>
      </c>
      <c r="AT141" s="215" t="s">
        <v>147</v>
      </c>
      <c r="AU141" s="215" t="s">
        <v>92</v>
      </c>
      <c r="AY141" s="16" t="s">
        <v>145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90</v>
      </c>
      <c r="BK141" s="216">
        <f>ROUND(I141*H141,2)</f>
        <v>0</v>
      </c>
      <c r="BL141" s="16" t="s">
        <v>152</v>
      </c>
      <c r="BM141" s="215" t="s">
        <v>533</v>
      </c>
    </row>
    <row r="142" s="2" customFormat="1">
      <c r="A142" s="38"/>
      <c r="B142" s="39"/>
      <c r="C142" s="40"/>
      <c r="D142" s="217" t="s">
        <v>154</v>
      </c>
      <c r="E142" s="40"/>
      <c r="F142" s="218" t="s">
        <v>534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6" t="s">
        <v>154</v>
      </c>
      <c r="AU142" s="16" t="s">
        <v>92</v>
      </c>
    </row>
    <row r="143" s="13" customFormat="1">
      <c r="A143" s="13"/>
      <c r="B143" s="222"/>
      <c r="C143" s="223"/>
      <c r="D143" s="224" t="s">
        <v>166</v>
      </c>
      <c r="E143" s="225" t="s">
        <v>44</v>
      </c>
      <c r="F143" s="226" t="s">
        <v>535</v>
      </c>
      <c r="G143" s="223"/>
      <c r="H143" s="227">
        <v>83.5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166</v>
      </c>
      <c r="AU143" s="233" t="s">
        <v>92</v>
      </c>
      <c r="AV143" s="13" t="s">
        <v>92</v>
      </c>
      <c r="AW143" s="13" t="s">
        <v>42</v>
      </c>
      <c r="AX143" s="13" t="s">
        <v>82</v>
      </c>
      <c r="AY143" s="233" t="s">
        <v>145</v>
      </c>
    </row>
    <row r="144" s="13" customFormat="1">
      <c r="A144" s="13"/>
      <c r="B144" s="222"/>
      <c r="C144" s="223"/>
      <c r="D144" s="224" t="s">
        <v>166</v>
      </c>
      <c r="E144" s="225" t="s">
        <v>44</v>
      </c>
      <c r="F144" s="226" t="s">
        <v>536</v>
      </c>
      <c r="G144" s="223"/>
      <c r="H144" s="227">
        <v>-4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166</v>
      </c>
      <c r="AU144" s="233" t="s">
        <v>92</v>
      </c>
      <c r="AV144" s="13" t="s">
        <v>92</v>
      </c>
      <c r="AW144" s="13" t="s">
        <v>42</v>
      </c>
      <c r="AX144" s="13" t="s">
        <v>82</v>
      </c>
      <c r="AY144" s="233" t="s">
        <v>145</v>
      </c>
    </row>
    <row r="145" s="12" customFormat="1" ht="22.8" customHeight="1">
      <c r="A145" s="12"/>
      <c r="B145" s="188"/>
      <c r="C145" s="189"/>
      <c r="D145" s="190" t="s">
        <v>81</v>
      </c>
      <c r="E145" s="202" t="s">
        <v>196</v>
      </c>
      <c r="F145" s="202" t="s">
        <v>537</v>
      </c>
      <c r="G145" s="189"/>
      <c r="H145" s="189"/>
      <c r="I145" s="192"/>
      <c r="J145" s="203">
        <f>BK145</f>
        <v>0</v>
      </c>
      <c r="K145" s="189"/>
      <c r="L145" s="194"/>
      <c r="M145" s="195"/>
      <c r="N145" s="196"/>
      <c r="O145" s="196"/>
      <c r="P145" s="197">
        <f>SUM(P146:P230)</f>
        <v>0</v>
      </c>
      <c r="Q145" s="196"/>
      <c r="R145" s="197">
        <f>SUM(R146:R230)</f>
        <v>13.804891020500003</v>
      </c>
      <c r="S145" s="196"/>
      <c r="T145" s="198">
        <f>SUM(T146:T230)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9" t="s">
        <v>90</v>
      </c>
      <c r="AT145" s="200" t="s">
        <v>81</v>
      </c>
      <c r="AU145" s="200" t="s">
        <v>90</v>
      </c>
      <c r="AY145" s="199" t="s">
        <v>145</v>
      </c>
      <c r="BK145" s="201">
        <f>SUM(BK146:BK230)</f>
        <v>0</v>
      </c>
    </row>
    <row r="146" s="2" customFormat="1" ht="33" customHeight="1">
      <c r="A146" s="38"/>
      <c r="B146" s="39"/>
      <c r="C146" s="204" t="s">
        <v>216</v>
      </c>
      <c r="D146" s="204" t="s">
        <v>147</v>
      </c>
      <c r="E146" s="205" t="s">
        <v>538</v>
      </c>
      <c r="F146" s="206" t="s">
        <v>539</v>
      </c>
      <c r="G146" s="207" t="s">
        <v>255</v>
      </c>
      <c r="H146" s="208">
        <v>34.200000000000003</v>
      </c>
      <c r="I146" s="209"/>
      <c r="J146" s="210">
        <f>ROUND(I146*H146,2)</f>
        <v>0</v>
      </c>
      <c r="K146" s="206" t="s">
        <v>151</v>
      </c>
      <c r="L146" s="44"/>
      <c r="M146" s="211" t="s">
        <v>44</v>
      </c>
      <c r="N146" s="212" t="s">
        <v>53</v>
      </c>
      <c r="O146" s="84"/>
      <c r="P146" s="213">
        <f>O146*H146</f>
        <v>0</v>
      </c>
      <c r="Q146" s="213">
        <v>1.1E-05</v>
      </c>
      <c r="R146" s="213">
        <f>Q146*H146</f>
        <v>0.00037620000000000004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152</v>
      </c>
      <c r="AT146" s="215" t="s">
        <v>147</v>
      </c>
      <c r="AU146" s="215" t="s">
        <v>92</v>
      </c>
      <c r="AY146" s="16" t="s">
        <v>145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6" t="s">
        <v>90</v>
      </c>
      <c r="BK146" s="216">
        <f>ROUND(I146*H146,2)</f>
        <v>0</v>
      </c>
      <c r="BL146" s="16" t="s">
        <v>152</v>
      </c>
      <c r="BM146" s="215" t="s">
        <v>540</v>
      </c>
    </row>
    <row r="147" s="2" customFormat="1">
      <c r="A147" s="38"/>
      <c r="B147" s="39"/>
      <c r="C147" s="40"/>
      <c r="D147" s="217" t="s">
        <v>154</v>
      </c>
      <c r="E147" s="40"/>
      <c r="F147" s="218" t="s">
        <v>541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6" t="s">
        <v>154</v>
      </c>
      <c r="AU147" s="16" t="s">
        <v>92</v>
      </c>
    </row>
    <row r="148" s="13" customFormat="1">
      <c r="A148" s="13"/>
      <c r="B148" s="222"/>
      <c r="C148" s="223"/>
      <c r="D148" s="224" t="s">
        <v>166</v>
      </c>
      <c r="E148" s="225" t="s">
        <v>44</v>
      </c>
      <c r="F148" s="226" t="s">
        <v>542</v>
      </c>
      <c r="G148" s="223"/>
      <c r="H148" s="227">
        <v>34.200000000000003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166</v>
      </c>
      <c r="AU148" s="233" t="s">
        <v>92</v>
      </c>
      <c r="AV148" s="13" t="s">
        <v>92</v>
      </c>
      <c r="AW148" s="13" t="s">
        <v>42</v>
      </c>
      <c r="AX148" s="13" t="s">
        <v>90</v>
      </c>
      <c r="AY148" s="233" t="s">
        <v>145</v>
      </c>
    </row>
    <row r="149" s="2" customFormat="1" ht="16.5" customHeight="1">
      <c r="A149" s="38"/>
      <c r="B149" s="39"/>
      <c r="C149" s="234" t="s">
        <v>221</v>
      </c>
      <c r="D149" s="234" t="s">
        <v>240</v>
      </c>
      <c r="E149" s="235" t="s">
        <v>543</v>
      </c>
      <c r="F149" s="236" t="s">
        <v>544</v>
      </c>
      <c r="G149" s="237" t="s">
        <v>255</v>
      </c>
      <c r="H149" s="238">
        <v>36.539999999999999</v>
      </c>
      <c r="I149" s="239"/>
      <c r="J149" s="240">
        <f>ROUND(I149*H149,2)</f>
        <v>0</v>
      </c>
      <c r="K149" s="236" t="s">
        <v>151</v>
      </c>
      <c r="L149" s="241"/>
      <c r="M149" s="242" t="s">
        <v>44</v>
      </c>
      <c r="N149" s="243" t="s">
        <v>53</v>
      </c>
      <c r="O149" s="84"/>
      <c r="P149" s="213">
        <f>O149*H149</f>
        <v>0</v>
      </c>
      <c r="Q149" s="213">
        <v>0.0026700000000000001</v>
      </c>
      <c r="R149" s="213">
        <f>Q149*H149</f>
        <v>0.097561800000000004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196</v>
      </c>
      <c r="AT149" s="215" t="s">
        <v>240</v>
      </c>
      <c r="AU149" s="215" t="s">
        <v>92</v>
      </c>
      <c r="AY149" s="16" t="s">
        <v>145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6" t="s">
        <v>90</v>
      </c>
      <c r="BK149" s="216">
        <f>ROUND(I149*H149,2)</f>
        <v>0</v>
      </c>
      <c r="BL149" s="16" t="s">
        <v>152</v>
      </c>
      <c r="BM149" s="215" t="s">
        <v>545</v>
      </c>
    </row>
    <row r="150" s="2" customFormat="1">
      <c r="A150" s="38"/>
      <c r="B150" s="39"/>
      <c r="C150" s="40"/>
      <c r="D150" s="217" t="s">
        <v>154</v>
      </c>
      <c r="E150" s="40"/>
      <c r="F150" s="218" t="s">
        <v>546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6" t="s">
        <v>154</v>
      </c>
      <c r="AU150" s="16" t="s">
        <v>92</v>
      </c>
    </row>
    <row r="151" s="13" customFormat="1">
      <c r="A151" s="13"/>
      <c r="B151" s="222"/>
      <c r="C151" s="223"/>
      <c r="D151" s="224" t="s">
        <v>166</v>
      </c>
      <c r="E151" s="225" t="s">
        <v>44</v>
      </c>
      <c r="F151" s="226" t="s">
        <v>447</v>
      </c>
      <c r="G151" s="223"/>
      <c r="H151" s="227">
        <v>36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166</v>
      </c>
      <c r="AU151" s="233" t="s">
        <v>92</v>
      </c>
      <c r="AV151" s="13" t="s">
        <v>92</v>
      </c>
      <c r="AW151" s="13" t="s">
        <v>42</v>
      </c>
      <c r="AX151" s="13" t="s">
        <v>90</v>
      </c>
      <c r="AY151" s="233" t="s">
        <v>145</v>
      </c>
    </row>
    <row r="152" s="13" customFormat="1">
      <c r="A152" s="13"/>
      <c r="B152" s="222"/>
      <c r="C152" s="223"/>
      <c r="D152" s="224" t="s">
        <v>166</v>
      </c>
      <c r="E152" s="223"/>
      <c r="F152" s="226" t="s">
        <v>547</v>
      </c>
      <c r="G152" s="223"/>
      <c r="H152" s="227">
        <v>36.539999999999999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166</v>
      </c>
      <c r="AU152" s="233" t="s">
        <v>92</v>
      </c>
      <c r="AV152" s="13" t="s">
        <v>92</v>
      </c>
      <c r="AW152" s="13" t="s">
        <v>4</v>
      </c>
      <c r="AX152" s="13" t="s">
        <v>90</v>
      </c>
      <c r="AY152" s="233" t="s">
        <v>145</v>
      </c>
    </row>
    <row r="153" s="2" customFormat="1" ht="33" customHeight="1">
      <c r="A153" s="38"/>
      <c r="B153" s="39"/>
      <c r="C153" s="204" t="s">
        <v>227</v>
      </c>
      <c r="D153" s="204" t="s">
        <v>147</v>
      </c>
      <c r="E153" s="205" t="s">
        <v>548</v>
      </c>
      <c r="F153" s="206" t="s">
        <v>549</v>
      </c>
      <c r="G153" s="207" t="s">
        <v>255</v>
      </c>
      <c r="H153" s="208">
        <v>79.5</v>
      </c>
      <c r="I153" s="209"/>
      <c r="J153" s="210">
        <f>ROUND(I153*H153,2)</f>
        <v>0</v>
      </c>
      <c r="K153" s="206" t="s">
        <v>151</v>
      </c>
      <c r="L153" s="44"/>
      <c r="M153" s="211" t="s">
        <v>44</v>
      </c>
      <c r="N153" s="212" t="s">
        <v>53</v>
      </c>
      <c r="O153" s="84"/>
      <c r="P153" s="213">
        <f>O153*H153</f>
        <v>0</v>
      </c>
      <c r="Q153" s="213">
        <v>1.5999999999999999E-05</v>
      </c>
      <c r="R153" s="213">
        <f>Q153*H153</f>
        <v>0.0012719999999999999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152</v>
      </c>
      <c r="AT153" s="215" t="s">
        <v>147</v>
      </c>
      <c r="AU153" s="215" t="s">
        <v>92</v>
      </c>
      <c r="AY153" s="16" t="s">
        <v>145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90</v>
      </c>
      <c r="BK153" s="216">
        <f>ROUND(I153*H153,2)</f>
        <v>0</v>
      </c>
      <c r="BL153" s="16" t="s">
        <v>152</v>
      </c>
      <c r="BM153" s="215" t="s">
        <v>550</v>
      </c>
    </row>
    <row r="154" s="2" customFormat="1">
      <c r="A154" s="38"/>
      <c r="B154" s="39"/>
      <c r="C154" s="40"/>
      <c r="D154" s="217" t="s">
        <v>154</v>
      </c>
      <c r="E154" s="40"/>
      <c r="F154" s="218" t="s">
        <v>551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6" t="s">
        <v>154</v>
      </c>
      <c r="AU154" s="16" t="s">
        <v>92</v>
      </c>
    </row>
    <row r="155" s="13" customFormat="1">
      <c r="A155" s="13"/>
      <c r="B155" s="222"/>
      <c r="C155" s="223"/>
      <c r="D155" s="224" t="s">
        <v>166</v>
      </c>
      <c r="E155" s="225" t="s">
        <v>44</v>
      </c>
      <c r="F155" s="226" t="s">
        <v>552</v>
      </c>
      <c r="G155" s="223"/>
      <c r="H155" s="227">
        <v>83.5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166</v>
      </c>
      <c r="AU155" s="233" t="s">
        <v>92</v>
      </c>
      <c r="AV155" s="13" t="s">
        <v>92</v>
      </c>
      <c r="AW155" s="13" t="s">
        <v>42</v>
      </c>
      <c r="AX155" s="13" t="s">
        <v>82</v>
      </c>
      <c r="AY155" s="233" t="s">
        <v>145</v>
      </c>
    </row>
    <row r="156" s="13" customFormat="1">
      <c r="A156" s="13"/>
      <c r="B156" s="222"/>
      <c r="C156" s="223"/>
      <c r="D156" s="224" t="s">
        <v>166</v>
      </c>
      <c r="E156" s="225" t="s">
        <v>44</v>
      </c>
      <c r="F156" s="226" t="s">
        <v>536</v>
      </c>
      <c r="G156" s="223"/>
      <c r="H156" s="227">
        <v>-4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166</v>
      </c>
      <c r="AU156" s="233" t="s">
        <v>92</v>
      </c>
      <c r="AV156" s="13" t="s">
        <v>92</v>
      </c>
      <c r="AW156" s="13" t="s">
        <v>42</v>
      </c>
      <c r="AX156" s="13" t="s">
        <v>82</v>
      </c>
      <c r="AY156" s="233" t="s">
        <v>145</v>
      </c>
    </row>
    <row r="157" s="2" customFormat="1" ht="24.15" customHeight="1">
      <c r="A157" s="38"/>
      <c r="B157" s="39"/>
      <c r="C157" s="234" t="s">
        <v>234</v>
      </c>
      <c r="D157" s="234" t="s">
        <v>240</v>
      </c>
      <c r="E157" s="235" t="s">
        <v>553</v>
      </c>
      <c r="F157" s="236" t="s">
        <v>554</v>
      </c>
      <c r="G157" s="237" t="s">
        <v>255</v>
      </c>
      <c r="H157" s="238">
        <v>80.692999999999998</v>
      </c>
      <c r="I157" s="239"/>
      <c r="J157" s="240">
        <f>ROUND(I157*H157,2)</f>
        <v>0</v>
      </c>
      <c r="K157" s="236" t="s">
        <v>151</v>
      </c>
      <c r="L157" s="241"/>
      <c r="M157" s="242" t="s">
        <v>44</v>
      </c>
      <c r="N157" s="243" t="s">
        <v>53</v>
      </c>
      <c r="O157" s="84"/>
      <c r="P157" s="213">
        <f>O157*H157</f>
        <v>0</v>
      </c>
      <c r="Q157" s="213">
        <v>0.0080000000000000002</v>
      </c>
      <c r="R157" s="213">
        <f>Q157*H157</f>
        <v>0.64554400000000001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196</v>
      </c>
      <c r="AT157" s="215" t="s">
        <v>240</v>
      </c>
      <c r="AU157" s="215" t="s">
        <v>92</v>
      </c>
      <c r="AY157" s="16" t="s">
        <v>145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6" t="s">
        <v>90</v>
      </c>
      <c r="BK157" s="216">
        <f>ROUND(I157*H157,2)</f>
        <v>0</v>
      </c>
      <c r="BL157" s="16" t="s">
        <v>152</v>
      </c>
      <c r="BM157" s="215" t="s">
        <v>555</v>
      </c>
    </row>
    <row r="158" s="2" customFormat="1">
      <c r="A158" s="38"/>
      <c r="B158" s="39"/>
      <c r="C158" s="40"/>
      <c r="D158" s="217" t="s">
        <v>154</v>
      </c>
      <c r="E158" s="40"/>
      <c r="F158" s="218" t="s">
        <v>556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154</v>
      </c>
      <c r="AU158" s="16" t="s">
        <v>92</v>
      </c>
    </row>
    <row r="159" s="13" customFormat="1">
      <c r="A159" s="13"/>
      <c r="B159" s="222"/>
      <c r="C159" s="223"/>
      <c r="D159" s="224" t="s">
        <v>166</v>
      </c>
      <c r="E159" s="223"/>
      <c r="F159" s="226" t="s">
        <v>557</v>
      </c>
      <c r="G159" s="223"/>
      <c r="H159" s="227">
        <v>80.692999999999998</v>
      </c>
      <c r="I159" s="228"/>
      <c r="J159" s="223"/>
      <c r="K159" s="223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166</v>
      </c>
      <c r="AU159" s="233" t="s">
        <v>92</v>
      </c>
      <c r="AV159" s="13" t="s">
        <v>92</v>
      </c>
      <c r="AW159" s="13" t="s">
        <v>4</v>
      </c>
      <c r="AX159" s="13" t="s">
        <v>90</v>
      </c>
      <c r="AY159" s="233" t="s">
        <v>145</v>
      </c>
    </row>
    <row r="160" s="2" customFormat="1" ht="37.8" customHeight="1">
      <c r="A160" s="38"/>
      <c r="B160" s="39"/>
      <c r="C160" s="204" t="s">
        <v>8</v>
      </c>
      <c r="D160" s="204" t="s">
        <v>147</v>
      </c>
      <c r="E160" s="205" t="s">
        <v>558</v>
      </c>
      <c r="F160" s="206" t="s">
        <v>559</v>
      </c>
      <c r="G160" s="207" t="s">
        <v>150</v>
      </c>
      <c r="H160" s="208">
        <v>17</v>
      </c>
      <c r="I160" s="209"/>
      <c r="J160" s="210">
        <f>ROUND(I160*H160,2)</f>
        <v>0</v>
      </c>
      <c r="K160" s="206" t="s">
        <v>151</v>
      </c>
      <c r="L160" s="44"/>
      <c r="M160" s="211" t="s">
        <v>44</v>
      </c>
      <c r="N160" s="212" t="s">
        <v>53</v>
      </c>
      <c r="O160" s="84"/>
      <c r="P160" s="213">
        <f>O160*H160</f>
        <v>0</v>
      </c>
      <c r="Q160" s="213">
        <v>1.2500000000000001E-06</v>
      </c>
      <c r="R160" s="213">
        <f>Q160*H160</f>
        <v>2.1250000000000002E-05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152</v>
      </c>
      <c r="AT160" s="215" t="s">
        <v>147</v>
      </c>
      <c r="AU160" s="215" t="s">
        <v>92</v>
      </c>
      <c r="AY160" s="16" t="s">
        <v>145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6" t="s">
        <v>90</v>
      </c>
      <c r="BK160" s="216">
        <f>ROUND(I160*H160,2)</f>
        <v>0</v>
      </c>
      <c r="BL160" s="16" t="s">
        <v>152</v>
      </c>
      <c r="BM160" s="215" t="s">
        <v>560</v>
      </c>
    </row>
    <row r="161" s="2" customFormat="1">
      <c r="A161" s="38"/>
      <c r="B161" s="39"/>
      <c r="C161" s="40"/>
      <c r="D161" s="217" t="s">
        <v>154</v>
      </c>
      <c r="E161" s="40"/>
      <c r="F161" s="218" t="s">
        <v>561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6" t="s">
        <v>154</v>
      </c>
      <c r="AU161" s="16" t="s">
        <v>92</v>
      </c>
    </row>
    <row r="162" s="2" customFormat="1" ht="16.5" customHeight="1">
      <c r="A162" s="38"/>
      <c r="B162" s="39"/>
      <c r="C162" s="234" t="s">
        <v>246</v>
      </c>
      <c r="D162" s="234" t="s">
        <v>240</v>
      </c>
      <c r="E162" s="235" t="s">
        <v>562</v>
      </c>
      <c r="F162" s="236" t="s">
        <v>563</v>
      </c>
      <c r="G162" s="237" t="s">
        <v>150</v>
      </c>
      <c r="H162" s="238">
        <v>5</v>
      </c>
      <c r="I162" s="239"/>
      <c r="J162" s="240">
        <f>ROUND(I162*H162,2)</f>
        <v>0</v>
      </c>
      <c r="K162" s="236" t="s">
        <v>151</v>
      </c>
      <c r="L162" s="241"/>
      <c r="M162" s="242" t="s">
        <v>44</v>
      </c>
      <c r="N162" s="243" t="s">
        <v>53</v>
      </c>
      <c r="O162" s="84"/>
      <c r="P162" s="213">
        <f>O162*H162</f>
        <v>0</v>
      </c>
      <c r="Q162" s="213">
        <v>0.00064999999999999997</v>
      </c>
      <c r="R162" s="213">
        <f>Q162*H162</f>
        <v>0.0032499999999999999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196</v>
      </c>
      <c r="AT162" s="215" t="s">
        <v>240</v>
      </c>
      <c r="AU162" s="215" t="s">
        <v>92</v>
      </c>
      <c r="AY162" s="16" t="s">
        <v>145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6" t="s">
        <v>90</v>
      </c>
      <c r="BK162" s="216">
        <f>ROUND(I162*H162,2)</f>
        <v>0</v>
      </c>
      <c r="BL162" s="16" t="s">
        <v>152</v>
      </c>
      <c r="BM162" s="215" t="s">
        <v>564</v>
      </c>
    </row>
    <row r="163" s="2" customFormat="1">
      <c r="A163" s="38"/>
      <c r="B163" s="39"/>
      <c r="C163" s="40"/>
      <c r="D163" s="217" t="s">
        <v>154</v>
      </c>
      <c r="E163" s="40"/>
      <c r="F163" s="218" t="s">
        <v>565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6" t="s">
        <v>154</v>
      </c>
      <c r="AU163" s="16" t="s">
        <v>92</v>
      </c>
    </row>
    <row r="164" s="2" customFormat="1" ht="24.15" customHeight="1">
      <c r="A164" s="38"/>
      <c r="B164" s="39"/>
      <c r="C164" s="234" t="s">
        <v>252</v>
      </c>
      <c r="D164" s="234" t="s">
        <v>240</v>
      </c>
      <c r="E164" s="235" t="s">
        <v>566</v>
      </c>
      <c r="F164" s="236" t="s">
        <v>567</v>
      </c>
      <c r="G164" s="237" t="s">
        <v>427</v>
      </c>
      <c r="H164" s="238">
        <v>12</v>
      </c>
      <c r="I164" s="239"/>
      <c r="J164" s="240">
        <f>ROUND(I164*H164,2)</f>
        <v>0</v>
      </c>
      <c r="K164" s="236" t="s">
        <v>44</v>
      </c>
      <c r="L164" s="241"/>
      <c r="M164" s="242" t="s">
        <v>44</v>
      </c>
      <c r="N164" s="243" t="s">
        <v>53</v>
      </c>
      <c r="O164" s="8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196</v>
      </c>
      <c r="AT164" s="215" t="s">
        <v>240</v>
      </c>
      <c r="AU164" s="215" t="s">
        <v>92</v>
      </c>
      <c r="AY164" s="16" t="s">
        <v>145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6" t="s">
        <v>90</v>
      </c>
      <c r="BK164" s="216">
        <f>ROUND(I164*H164,2)</f>
        <v>0</v>
      </c>
      <c r="BL164" s="16" t="s">
        <v>152</v>
      </c>
      <c r="BM164" s="215" t="s">
        <v>568</v>
      </c>
    </row>
    <row r="165" s="13" customFormat="1">
      <c r="A165" s="13"/>
      <c r="B165" s="222"/>
      <c r="C165" s="223"/>
      <c r="D165" s="224" t="s">
        <v>166</v>
      </c>
      <c r="E165" s="225" t="s">
        <v>44</v>
      </c>
      <c r="F165" s="226" t="s">
        <v>569</v>
      </c>
      <c r="G165" s="223"/>
      <c r="H165" s="227">
        <v>12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166</v>
      </c>
      <c r="AU165" s="233" t="s">
        <v>92</v>
      </c>
      <c r="AV165" s="13" t="s">
        <v>92</v>
      </c>
      <c r="AW165" s="13" t="s">
        <v>42</v>
      </c>
      <c r="AX165" s="13" t="s">
        <v>90</v>
      </c>
      <c r="AY165" s="233" t="s">
        <v>145</v>
      </c>
    </row>
    <row r="166" s="2" customFormat="1" ht="37.8" customHeight="1">
      <c r="A166" s="38"/>
      <c r="B166" s="39"/>
      <c r="C166" s="204" t="s">
        <v>260</v>
      </c>
      <c r="D166" s="204" t="s">
        <v>147</v>
      </c>
      <c r="E166" s="205" t="s">
        <v>570</v>
      </c>
      <c r="F166" s="206" t="s">
        <v>571</v>
      </c>
      <c r="G166" s="207" t="s">
        <v>150</v>
      </c>
      <c r="H166" s="208">
        <v>5</v>
      </c>
      <c r="I166" s="209"/>
      <c r="J166" s="210">
        <f>ROUND(I166*H166,2)</f>
        <v>0</v>
      </c>
      <c r="K166" s="206" t="s">
        <v>151</v>
      </c>
      <c r="L166" s="44"/>
      <c r="M166" s="211" t="s">
        <v>44</v>
      </c>
      <c r="N166" s="212" t="s">
        <v>53</v>
      </c>
      <c r="O166" s="84"/>
      <c r="P166" s="213">
        <f>O166*H166</f>
        <v>0</v>
      </c>
      <c r="Q166" s="213">
        <v>1.9E-06</v>
      </c>
      <c r="R166" s="213">
        <f>Q166*H166</f>
        <v>9.5000000000000005E-06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152</v>
      </c>
      <c r="AT166" s="215" t="s">
        <v>147</v>
      </c>
      <c r="AU166" s="215" t="s">
        <v>92</v>
      </c>
      <c r="AY166" s="16" t="s">
        <v>145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6" t="s">
        <v>90</v>
      </c>
      <c r="BK166" s="216">
        <f>ROUND(I166*H166,2)</f>
        <v>0</v>
      </c>
      <c r="BL166" s="16" t="s">
        <v>152</v>
      </c>
      <c r="BM166" s="215" t="s">
        <v>572</v>
      </c>
    </row>
    <row r="167" s="2" customFormat="1">
      <c r="A167" s="38"/>
      <c r="B167" s="39"/>
      <c r="C167" s="40"/>
      <c r="D167" s="217" t="s">
        <v>154</v>
      </c>
      <c r="E167" s="40"/>
      <c r="F167" s="218" t="s">
        <v>573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6" t="s">
        <v>154</v>
      </c>
      <c r="AU167" s="16" t="s">
        <v>92</v>
      </c>
    </row>
    <row r="168" s="13" customFormat="1">
      <c r="A168" s="13"/>
      <c r="B168" s="222"/>
      <c r="C168" s="223"/>
      <c r="D168" s="224" t="s">
        <v>166</v>
      </c>
      <c r="E168" s="225" t="s">
        <v>44</v>
      </c>
      <c r="F168" s="226" t="s">
        <v>574</v>
      </c>
      <c r="G168" s="223"/>
      <c r="H168" s="227">
        <v>2</v>
      </c>
      <c r="I168" s="228"/>
      <c r="J168" s="223"/>
      <c r="K168" s="223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166</v>
      </c>
      <c r="AU168" s="233" t="s">
        <v>92</v>
      </c>
      <c r="AV168" s="13" t="s">
        <v>92</v>
      </c>
      <c r="AW168" s="13" t="s">
        <v>42</v>
      </c>
      <c r="AX168" s="13" t="s">
        <v>82</v>
      </c>
      <c r="AY168" s="233" t="s">
        <v>145</v>
      </c>
    </row>
    <row r="169" s="13" customFormat="1">
      <c r="A169" s="13"/>
      <c r="B169" s="222"/>
      <c r="C169" s="223"/>
      <c r="D169" s="224" t="s">
        <v>166</v>
      </c>
      <c r="E169" s="225" t="s">
        <v>44</v>
      </c>
      <c r="F169" s="226" t="s">
        <v>575</v>
      </c>
      <c r="G169" s="223"/>
      <c r="H169" s="227">
        <v>3</v>
      </c>
      <c r="I169" s="228"/>
      <c r="J169" s="223"/>
      <c r="K169" s="223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166</v>
      </c>
      <c r="AU169" s="233" t="s">
        <v>92</v>
      </c>
      <c r="AV169" s="13" t="s">
        <v>92</v>
      </c>
      <c r="AW169" s="13" t="s">
        <v>42</v>
      </c>
      <c r="AX169" s="13" t="s">
        <v>82</v>
      </c>
      <c r="AY169" s="233" t="s">
        <v>145</v>
      </c>
    </row>
    <row r="170" s="2" customFormat="1" ht="24.15" customHeight="1">
      <c r="A170" s="38"/>
      <c r="B170" s="39"/>
      <c r="C170" s="234" t="s">
        <v>267</v>
      </c>
      <c r="D170" s="234" t="s">
        <v>240</v>
      </c>
      <c r="E170" s="235" t="s">
        <v>576</v>
      </c>
      <c r="F170" s="236" t="s">
        <v>577</v>
      </c>
      <c r="G170" s="237" t="s">
        <v>150</v>
      </c>
      <c r="H170" s="238">
        <v>5</v>
      </c>
      <c r="I170" s="239"/>
      <c r="J170" s="240">
        <f>ROUND(I170*H170,2)</f>
        <v>0</v>
      </c>
      <c r="K170" s="236" t="s">
        <v>151</v>
      </c>
      <c r="L170" s="241"/>
      <c r="M170" s="242" t="s">
        <v>44</v>
      </c>
      <c r="N170" s="243" t="s">
        <v>53</v>
      </c>
      <c r="O170" s="84"/>
      <c r="P170" s="213">
        <f>O170*H170</f>
        <v>0</v>
      </c>
      <c r="Q170" s="213">
        <v>0.0041999999999999997</v>
      </c>
      <c r="R170" s="213">
        <f>Q170*H170</f>
        <v>0.020999999999999998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196</v>
      </c>
      <c r="AT170" s="215" t="s">
        <v>240</v>
      </c>
      <c r="AU170" s="215" t="s">
        <v>92</v>
      </c>
      <c r="AY170" s="16" t="s">
        <v>145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6" t="s">
        <v>90</v>
      </c>
      <c r="BK170" s="216">
        <f>ROUND(I170*H170,2)</f>
        <v>0</v>
      </c>
      <c r="BL170" s="16" t="s">
        <v>152</v>
      </c>
      <c r="BM170" s="215" t="s">
        <v>578</v>
      </c>
    </row>
    <row r="171" s="2" customFormat="1">
      <c r="A171" s="38"/>
      <c r="B171" s="39"/>
      <c r="C171" s="40"/>
      <c r="D171" s="217" t="s">
        <v>154</v>
      </c>
      <c r="E171" s="40"/>
      <c r="F171" s="218" t="s">
        <v>579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6" t="s">
        <v>154</v>
      </c>
      <c r="AU171" s="16" t="s">
        <v>92</v>
      </c>
    </row>
    <row r="172" s="2" customFormat="1" ht="24.15" customHeight="1">
      <c r="A172" s="38"/>
      <c r="B172" s="39"/>
      <c r="C172" s="204" t="s">
        <v>275</v>
      </c>
      <c r="D172" s="204" t="s">
        <v>147</v>
      </c>
      <c r="E172" s="205" t="s">
        <v>580</v>
      </c>
      <c r="F172" s="206" t="s">
        <v>581</v>
      </c>
      <c r="G172" s="207" t="s">
        <v>582</v>
      </c>
      <c r="H172" s="208">
        <v>8</v>
      </c>
      <c r="I172" s="209"/>
      <c r="J172" s="210">
        <f>ROUND(I172*H172,2)</f>
        <v>0</v>
      </c>
      <c r="K172" s="206" t="s">
        <v>151</v>
      </c>
      <c r="L172" s="44"/>
      <c r="M172" s="211" t="s">
        <v>44</v>
      </c>
      <c r="N172" s="212" t="s">
        <v>53</v>
      </c>
      <c r="O172" s="84"/>
      <c r="P172" s="213">
        <f>O172*H172</f>
        <v>0</v>
      </c>
      <c r="Q172" s="213">
        <v>0.0003102</v>
      </c>
      <c r="R172" s="213">
        <f>Q172*H172</f>
        <v>0.0024816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152</v>
      </c>
      <c r="AT172" s="215" t="s">
        <v>147</v>
      </c>
      <c r="AU172" s="215" t="s">
        <v>92</v>
      </c>
      <c r="AY172" s="16" t="s">
        <v>145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6" t="s">
        <v>90</v>
      </c>
      <c r="BK172" s="216">
        <f>ROUND(I172*H172,2)</f>
        <v>0</v>
      </c>
      <c r="BL172" s="16" t="s">
        <v>152</v>
      </c>
      <c r="BM172" s="215" t="s">
        <v>583</v>
      </c>
    </row>
    <row r="173" s="2" customFormat="1">
      <c r="A173" s="38"/>
      <c r="B173" s="39"/>
      <c r="C173" s="40"/>
      <c r="D173" s="217" t="s">
        <v>154</v>
      </c>
      <c r="E173" s="40"/>
      <c r="F173" s="218" t="s">
        <v>584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6" t="s">
        <v>154</v>
      </c>
      <c r="AU173" s="16" t="s">
        <v>92</v>
      </c>
    </row>
    <row r="174" s="13" customFormat="1">
      <c r="A174" s="13"/>
      <c r="B174" s="222"/>
      <c r="C174" s="223"/>
      <c r="D174" s="224" t="s">
        <v>166</v>
      </c>
      <c r="E174" s="225" t="s">
        <v>44</v>
      </c>
      <c r="F174" s="226" t="s">
        <v>585</v>
      </c>
      <c r="G174" s="223"/>
      <c r="H174" s="227">
        <v>8</v>
      </c>
      <c r="I174" s="228"/>
      <c r="J174" s="223"/>
      <c r="K174" s="223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166</v>
      </c>
      <c r="AU174" s="233" t="s">
        <v>92</v>
      </c>
      <c r="AV174" s="13" t="s">
        <v>92</v>
      </c>
      <c r="AW174" s="13" t="s">
        <v>42</v>
      </c>
      <c r="AX174" s="13" t="s">
        <v>90</v>
      </c>
      <c r="AY174" s="233" t="s">
        <v>145</v>
      </c>
    </row>
    <row r="175" s="2" customFormat="1" ht="44.25" customHeight="1">
      <c r="A175" s="38"/>
      <c r="B175" s="39"/>
      <c r="C175" s="204" t="s">
        <v>7</v>
      </c>
      <c r="D175" s="204" t="s">
        <v>147</v>
      </c>
      <c r="E175" s="205" t="s">
        <v>586</v>
      </c>
      <c r="F175" s="206" t="s">
        <v>587</v>
      </c>
      <c r="G175" s="207" t="s">
        <v>150</v>
      </c>
      <c r="H175" s="208">
        <v>2</v>
      </c>
      <c r="I175" s="209"/>
      <c r="J175" s="210">
        <f>ROUND(I175*H175,2)</f>
        <v>0</v>
      </c>
      <c r="K175" s="206" t="s">
        <v>151</v>
      </c>
      <c r="L175" s="44"/>
      <c r="M175" s="211" t="s">
        <v>44</v>
      </c>
      <c r="N175" s="212" t="s">
        <v>53</v>
      </c>
      <c r="O175" s="84"/>
      <c r="P175" s="213">
        <f>O175*H175</f>
        <v>0</v>
      </c>
      <c r="Q175" s="213">
        <v>2.1167649439999998</v>
      </c>
      <c r="R175" s="213">
        <f>Q175*H175</f>
        <v>4.2335298879999996</v>
      </c>
      <c r="S175" s="213">
        <v>0</v>
      </c>
      <c r="T175" s="21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152</v>
      </c>
      <c r="AT175" s="215" t="s">
        <v>147</v>
      </c>
      <c r="AU175" s="215" t="s">
        <v>92</v>
      </c>
      <c r="AY175" s="16" t="s">
        <v>145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6" t="s">
        <v>90</v>
      </c>
      <c r="BK175" s="216">
        <f>ROUND(I175*H175,2)</f>
        <v>0</v>
      </c>
      <c r="BL175" s="16" t="s">
        <v>152</v>
      </c>
      <c r="BM175" s="215" t="s">
        <v>588</v>
      </c>
    </row>
    <row r="176" s="2" customFormat="1">
      <c r="A176" s="38"/>
      <c r="B176" s="39"/>
      <c r="C176" s="40"/>
      <c r="D176" s="217" t="s">
        <v>154</v>
      </c>
      <c r="E176" s="40"/>
      <c r="F176" s="218" t="s">
        <v>589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6" t="s">
        <v>154</v>
      </c>
      <c r="AU176" s="16" t="s">
        <v>92</v>
      </c>
    </row>
    <row r="177" s="13" customFormat="1">
      <c r="A177" s="13"/>
      <c r="B177" s="222"/>
      <c r="C177" s="223"/>
      <c r="D177" s="224" t="s">
        <v>166</v>
      </c>
      <c r="E177" s="225" t="s">
        <v>44</v>
      </c>
      <c r="F177" s="226" t="s">
        <v>160</v>
      </c>
      <c r="G177" s="223"/>
      <c r="H177" s="227">
        <v>3</v>
      </c>
      <c r="I177" s="228"/>
      <c r="J177" s="223"/>
      <c r="K177" s="223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166</v>
      </c>
      <c r="AU177" s="233" t="s">
        <v>92</v>
      </c>
      <c r="AV177" s="13" t="s">
        <v>92</v>
      </c>
      <c r="AW177" s="13" t="s">
        <v>42</v>
      </c>
      <c r="AX177" s="13" t="s">
        <v>82</v>
      </c>
      <c r="AY177" s="233" t="s">
        <v>145</v>
      </c>
    </row>
    <row r="178" s="13" customFormat="1">
      <c r="A178" s="13"/>
      <c r="B178" s="222"/>
      <c r="C178" s="223"/>
      <c r="D178" s="224" t="s">
        <v>166</v>
      </c>
      <c r="E178" s="225" t="s">
        <v>44</v>
      </c>
      <c r="F178" s="226" t="s">
        <v>590</v>
      </c>
      <c r="G178" s="223"/>
      <c r="H178" s="227">
        <v>-1</v>
      </c>
      <c r="I178" s="228"/>
      <c r="J178" s="223"/>
      <c r="K178" s="223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166</v>
      </c>
      <c r="AU178" s="233" t="s">
        <v>92</v>
      </c>
      <c r="AV178" s="13" t="s">
        <v>92</v>
      </c>
      <c r="AW178" s="13" t="s">
        <v>42</v>
      </c>
      <c r="AX178" s="13" t="s">
        <v>82</v>
      </c>
      <c r="AY178" s="233" t="s">
        <v>145</v>
      </c>
    </row>
    <row r="179" s="2" customFormat="1" ht="21.75" customHeight="1">
      <c r="A179" s="38"/>
      <c r="B179" s="39"/>
      <c r="C179" s="234" t="s">
        <v>374</v>
      </c>
      <c r="D179" s="234" t="s">
        <v>240</v>
      </c>
      <c r="E179" s="235" t="s">
        <v>591</v>
      </c>
      <c r="F179" s="236" t="s">
        <v>592</v>
      </c>
      <c r="G179" s="237" t="s">
        <v>150</v>
      </c>
      <c r="H179" s="238">
        <v>1</v>
      </c>
      <c r="I179" s="239"/>
      <c r="J179" s="240">
        <f>ROUND(I179*H179,2)</f>
        <v>0</v>
      </c>
      <c r="K179" s="236" t="s">
        <v>151</v>
      </c>
      <c r="L179" s="241"/>
      <c r="M179" s="242" t="s">
        <v>44</v>
      </c>
      <c r="N179" s="243" t="s">
        <v>53</v>
      </c>
      <c r="O179" s="84"/>
      <c r="P179" s="213">
        <f>O179*H179</f>
        <v>0</v>
      </c>
      <c r="Q179" s="213">
        <v>1.6000000000000001</v>
      </c>
      <c r="R179" s="213">
        <f>Q179*H179</f>
        <v>1.6000000000000001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196</v>
      </c>
      <c r="AT179" s="215" t="s">
        <v>240</v>
      </c>
      <c r="AU179" s="215" t="s">
        <v>92</v>
      </c>
      <c r="AY179" s="16" t="s">
        <v>145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6" t="s">
        <v>90</v>
      </c>
      <c r="BK179" s="216">
        <f>ROUND(I179*H179,2)</f>
        <v>0</v>
      </c>
      <c r="BL179" s="16" t="s">
        <v>152</v>
      </c>
      <c r="BM179" s="215" t="s">
        <v>593</v>
      </c>
    </row>
    <row r="180" s="2" customFormat="1">
      <c r="A180" s="38"/>
      <c r="B180" s="39"/>
      <c r="C180" s="40"/>
      <c r="D180" s="217" t="s">
        <v>154</v>
      </c>
      <c r="E180" s="40"/>
      <c r="F180" s="218" t="s">
        <v>594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6" t="s">
        <v>154</v>
      </c>
      <c r="AU180" s="16" t="s">
        <v>92</v>
      </c>
    </row>
    <row r="181" s="13" customFormat="1">
      <c r="A181" s="13"/>
      <c r="B181" s="222"/>
      <c r="C181" s="223"/>
      <c r="D181" s="224" t="s">
        <v>166</v>
      </c>
      <c r="E181" s="225" t="s">
        <v>44</v>
      </c>
      <c r="F181" s="226" t="s">
        <v>595</v>
      </c>
      <c r="G181" s="223"/>
      <c r="H181" s="227">
        <v>1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166</v>
      </c>
      <c r="AU181" s="233" t="s">
        <v>92</v>
      </c>
      <c r="AV181" s="13" t="s">
        <v>92</v>
      </c>
      <c r="AW181" s="13" t="s">
        <v>42</v>
      </c>
      <c r="AX181" s="13" t="s">
        <v>82</v>
      </c>
      <c r="AY181" s="233" t="s">
        <v>145</v>
      </c>
    </row>
    <row r="182" s="2" customFormat="1" ht="24.15" customHeight="1">
      <c r="A182" s="38"/>
      <c r="B182" s="39"/>
      <c r="C182" s="234" t="s">
        <v>380</v>
      </c>
      <c r="D182" s="234" t="s">
        <v>240</v>
      </c>
      <c r="E182" s="235" t="s">
        <v>596</v>
      </c>
      <c r="F182" s="236" t="s">
        <v>597</v>
      </c>
      <c r="G182" s="237" t="s">
        <v>150</v>
      </c>
      <c r="H182" s="238">
        <v>1</v>
      </c>
      <c r="I182" s="239"/>
      <c r="J182" s="240">
        <f>ROUND(I182*H182,2)</f>
        <v>0</v>
      </c>
      <c r="K182" s="236" t="s">
        <v>44</v>
      </c>
      <c r="L182" s="241"/>
      <c r="M182" s="242" t="s">
        <v>44</v>
      </c>
      <c r="N182" s="243" t="s">
        <v>53</v>
      </c>
      <c r="O182" s="84"/>
      <c r="P182" s="213">
        <f>O182*H182</f>
        <v>0</v>
      </c>
      <c r="Q182" s="213">
        <v>1.6000000000000001</v>
      </c>
      <c r="R182" s="213">
        <f>Q182*H182</f>
        <v>1.6000000000000001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196</v>
      </c>
      <c r="AT182" s="215" t="s">
        <v>240</v>
      </c>
      <c r="AU182" s="215" t="s">
        <v>92</v>
      </c>
      <c r="AY182" s="16" t="s">
        <v>145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6" t="s">
        <v>90</v>
      </c>
      <c r="BK182" s="216">
        <f>ROUND(I182*H182,2)</f>
        <v>0</v>
      </c>
      <c r="BL182" s="16" t="s">
        <v>152</v>
      </c>
      <c r="BM182" s="215" t="s">
        <v>598</v>
      </c>
    </row>
    <row r="183" s="13" customFormat="1">
      <c r="A183" s="13"/>
      <c r="B183" s="222"/>
      <c r="C183" s="223"/>
      <c r="D183" s="224" t="s">
        <v>166</v>
      </c>
      <c r="E183" s="225" t="s">
        <v>44</v>
      </c>
      <c r="F183" s="226" t="s">
        <v>599</v>
      </c>
      <c r="G183" s="223"/>
      <c r="H183" s="227">
        <v>1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166</v>
      </c>
      <c r="AU183" s="233" t="s">
        <v>92</v>
      </c>
      <c r="AV183" s="13" t="s">
        <v>92</v>
      </c>
      <c r="AW183" s="13" t="s">
        <v>42</v>
      </c>
      <c r="AX183" s="13" t="s">
        <v>82</v>
      </c>
      <c r="AY183" s="233" t="s">
        <v>145</v>
      </c>
    </row>
    <row r="184" s="2" customFormat="1" ht="16.5" customHeight="1">
      <c r="A184" s="38"/>
      <c r="B184" s="39"/>
      <c r="C184" s="234" t="s">
        <v>386</v>
      </c>
      <c r="D184" s="234" t="s">
        <v>240</v>
      </c>
      <c r="E184" s="235" t="s">
        <v>600</v>
      </c>
      <c r="F184" s="236" t="s">
        <v>601</v>
      </c>
      <c r="G184" s="237" t="s">
        <v>150</v>
      </c>
      <c r="H184" s="238">
        <v>2</v>
      </c>
      <c r="I184" s="239"/>
      <c r="J184" s="240">
        <f>ROUND(I184*H184,2)</f>
        <v>0</v>
      </c>
      <c r="K184" s="236" t="s">
        <v>151</v>
      </c>
      <c r="L184" s="241"/>
      <c r="M184" s="242" t="s">
        <v>44</v>
      </c>
      <c r="N184" s="243" t="s">
        <v>53</v>
      </c>
      <c r="O184" s="84"/>
      <c r="P184" s="213">
        <f>O184*H184</f>
        <v>0</v>
      </c>
      <c r="Q184" s="213">
        <v>0.52600000000000002</v>
      </c>
      <c r="R184" s="213">
        <f>Q184*H184</f>
        <v>1.0520000000000001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196</v>
      </c>
      <c r="AT184" s="215" t="s">
        <v>240</v>
      </c>
      <c r="AU184" s="215" t="s">
        <v>92</v>
      </c>
      <c r="AY184" s="16" t="s">
        <v>145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6" t="s">
        <v>90</v>
      </c>
      <c r="BK184" s="216">
        <f>ROUND(I184*H184,2)</f>
        <v>0</v>
      </c>
      <c r="BL184" s="16" t="s">
        <v>152</v>
      </c>
      <c r="BM184" s="215" t="s">
        <v>602</v>
      </c>
    </row>
    <row r="185" s="2" customFormat="1">
      <c r="A185" s="38"/>
      <c r="B185" s="39"/>
      <c r="C185" s="40"/>
      <c r="D185" s="217" t="s">
        <v>154</v>
      </c>
      <c r="E185" s="40"/>
      <c r="F185" s="218" t="s">
        <v>603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6" t="s">
        <v>154</v>
      </c>
      <c r="AU185" s="16" t="s">
        <v>92</v>
      </c>
    </row>
    <row r="186" s="13" customFormat="1">
      <c r="A186" s="13"/>
      <c r="B186" s="222"/>
      <c r="C186" s="223"/>
      <c r="D186" s="224" t="s">
        <v>166</v>
      </c>
      <c r="E186" s="225" t="s">
        <v>44</v>
      </c>
      <c r="F186" s="226" t="s">
        <v>604</v>
      </c>
      <c r="G186" s="223"/>
      <c r="H186" s="227">
        <v>1</v>
      </c>
      <c r="I186" s="228"/>
      <c r="J186" s="223"/>
      <c r="K186" s="223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166</v>
      </c>
      <c r="AU186" s="233" t="s">
        <v>92</v>
      </c>
      <c r="AV186" s="13" t="s">
        <v>92</v>
      </c>
      <c r="AW186" s="13" t="s">
        <v>42</v>
      </c>
      <c r="AX186" s="13" t="s">
        <v>82</v>
      </c>
      <c r="AY186" s="233" t="s">
        <v>145</v>
      </c>
    </row>
    <row r="187" s="13" customFormat="1">
      <c r="A187" s="13"/>
      <c r="B187" s="222"/>
      <c r="C187" s="223"/>
      <c r="D187" s="224" t="s">
        <v>166</v>
      </c>
      <c r="E187" s="225" t="s">
        <v>44</v>
      </c>
      <c r="F187" s="226" t="s">
        <v>605</v>
      </c>
      <c r="G187" s="223"/>
      <c r="H187" s="227">
        <v>1</v>
      </c>
      <c r="I187" s="228"/>
      <c r="J187" s="223"/>
      <c r="K187" s="223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166</v>
      </c>
      <c r="AU187" s="233" t="s">
        <v>92</v>
      </c>
      <c r="AV187" s="13" t="s">
        <v>92</v>
      </c>
      <c r="AW187" s="13" t="s">
        <v>42</v>
      </c>
      <c r="AX187" s="13" t="s">
        <v>82</v>
      </c>
      <c r="AY187" s="233" t="s">
        <v>145</v>
      </c>
    </row>
    <row r="188" s="13" customFormat="1">
      <c r="A188" s="13"/>
      <c r="B188" s="222"/>
      <c r="C188" s="223"/>
      <c r="D188" s="224" t="s">
        <v>166</v>
      </c>
      <c r="E188" s="225" t="s">
        <v>44</v>
      </c>
      <c r="F188" s="226" t="s">
        <v>606</v>
      </c>
      <c r="G188" s="223"/>
      <c r="H188" s="227">
        <v>1</v>
      </c>
      <c r="I188" s="228"/>
      <c r="J188" s="223"/>
      <c r="K188" s="223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166</v>
      </c>
      <c r="AU188" s="233" t="s">
        <v>92</v>
      </c>
      <c r="AV188" s="13" t="s">
        <v>92</v>
      </c>
      <c r="AW188" s="13" t="s">
        <v>42</v>
      </c>
      <c r="AX188" s="13" t="s">
        <v>82</v>
      </c>
      <c r="AY188" s="233" t="s">
        <v>145</v>
      </c>
    </row>
    <row r="189" s="13" customFormat="1">
      <c r="A189" s="13"/>
      <c r="B189" s="222"/>
      <c r="C189" s="223"/>
      <c r="D189" s="224" t="s">
        <v>166</v>
      </c>
      <c r="E189" s="225" t="s">
        <v>44</v>
      </c>
      <c r="F189" s="226" t="s">
        <v>590</v>
      </c>
      <c r="G189" s="223"/>
      <c r="H189" s="227">
        <v>-1</v>
      </c>
      <c r="I189" s="228"/>
      <c r="J189" s="223"/>
      <c r="K189" s="223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166</v>
      </c>
      <c r="AU189" s="233" t="s">
        <v>92</v>
      </c>
      <c r="AV189" s="13" t="s">
        <v>92</v>
      </c>
      <c r="AW189" s="13" t="s">
        <v>42</v>
      </c>
      <c r="AX189" s="13" t="s">
        <v>82</v>
      </c>
      <c r="AY189" s="233" t="s">
        <v>145</v>
      </c>
    </row>
    <row r="190" s="2" customFormat="1" ht="24.15" customHeight="1">
      <c r="A190" s="38"/>
      <c r="B190" s="39"/>
      <c r="C190" s="234" t="s">
        <v>392</v>
      </c>
      <c r="D190" s="234" t="s">
        <v>240</v>
      </c>
      <c r="E190" s="235" t="s">
        <v>607</v>
      </c>
      <c r="F190" s="236" t="s">
        <v>608</v>
      </c>
      <c r="G190" s="237" t="s">
        <v>150</v>
      </c>
      <c r="H190" s="238">
        <v>2</v>
      </c>
      <c r="I190" s="239"/>
      <c r="J190" s="240">
        <f>ROUND(I190*H190,2)</f>
        <v>0</v>
      </c>
      <c r="K190" s="236" t="s">
        <v>151</v>
      </c>
      <c r="L190" s="241"/>
      <c r="M190" s="242" t="s">
        <v>44</v>
      </c>
      <c r="N190" s="243" t="s">
        <v>53</v>
      </c>
      <c r="O190" s="84"/>
      <c r="P190" s="213">
        <f>O190*H190</f>
        <v>0</v>
      </c>
      <c r="Q190" s="213">
        <v>0.56999999999999995</v>
      </c>
      <c r="R190" s="213">
        <f>Q190*H190</f>
        <v>1.1399999999999999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196</v>
      </c>
      <c r="AT190" s="215" t="s">
        <v>240</v>
      </c>
      <c r="AU190" s="215" t="s">
        <v>92</v>
      </c>
      <c r="AY190" s="16" t="s">
        <v>145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6" t="s">
        <v>90</v>
      </c>
      <c r="BK190" s="216">
        <f>ROUND(I190*H190,2)</f>
        <v>0</v>
      </c>
      <c r="BL190" s="16" t="s">
        <v>152</v>
      </c>
      <c r="BM190" s="215" t="s">
        <v>609</v>
      </c>
    </row>
    <row r="191" s="2" customFormat="1">
      <c r="A191" s="38"/>
      <c r="B191" s="39"/>
      <c r="C191" s="40"/>
      <c r="D191" s="217" t="s">
        <v>154</v>
      </c>
      <c r="E191" s="40"/>
      <c r="F191" s="218" t="s">
        <v>610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6" t="s">
        <v>154</v>
      </c>
      <c r="AU191" s="16" t="s">
        <v>92</v>
      </c>
    </row>
    <row r="192" s="13" customFormat="1">
      <c r="A192" s="13"/>
      <c r="B192" s="222"/>
      <c r="C192" s="223"/>
      <c r="D192" s="224" t="s">
        <v>166</v>
      </c>
      <c r="E192" s="225" t="s">
        <v>44</v>
      </c>
      <c r="F192" s="226" t="s">
        <v>604</v>
      </c>
      <c r="G192" s="223"/>
      <c r="H192" s="227">
        <v>1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166</v>
      </c>
      <c r="AU192" s="233" t="s">
        <v>92</v>
      </c>
      <c r="AV192" s="13" t="s">
        <v>92</v>
      </c>
      <c r="AW192" s="13" t="s">
        <v>42</v>
      </c>
      <c r="AX192" s="13" t="s">
        <v>82</v>
      </c>
      <c r="AY192" s="233" t="s">
        <v>145</v>
      </c>
    </row>
    <row r="193" s="13" customFormat="1">
      <c r="A193" s="13"/>
      <c r="B193" s="222"/>
      <c r="C193" s="223"/>
      <c r="D193" s="224" t="s">
        <v>166</v>
      </c>
      <c r="E193" s="225" t="s">
        <v>44</v>
      </c>
      <c r="F193" s="226" t="s">
        <v>605</v>
      </c>
      <c r="G193" s="223"/>
      <c r="H193" s="227">
        <v>1</v>
      </c>
      <c r="I193" s="228"/>
      <c r="J193" s="223"/>
      <c r="K193" s="223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166</v>
      </c>
      <c r="AU193" s="233" t="s">
        <v>92</v>
      </c>
      <c r="AV193" s="13" t="s">
        <v>92</v>
      </c>
      <c r="AW193" s="13" t="s">
        <v>42</v>
      </c>
      <c r="AX193" s="13" t="s">
        <v>82</v>
      </c>
      <c r="AY193" s="233" t="s">
        <v>145</v>
      </c>
    </row>
    <row r="194" s="13" customFormat="1">
      <c r="A194" s="13"/>
      <c r="B194" s="222"/>
      <c r="C194" s="223"/>
      <c r="D194" s="224" t="s">
        <v>166</v>
      </c>
      <c r="E194" s="225" t="s">
        <v>44</v>
      </c>
      <c r="F194" s="226" t="s">
        <v>606</v>
      </c>
      <c r="G194" s="223"/>
      <c r="H194" s="227">
        <v>1</v>
      </c>
      <c r="I194" s="228"/>
      <c r="J194" s="223"/>
      <c r="K194" s="223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166</v>
      </c>
      <c r="AU194" s="233" t="s">
        <v>92</v>
      </c>
      <c r="AV194" s="13" t="s">
        <v>92</v>
      </c>
      <c r="AW194" s="13" t="s">
        <v>42</v>
      </c>
      <c r="AX194" s="13" t="s">
        <v>82</v>
      </c>
      <c r="AY194" s="233" t="s">
        <v>145</v>
      </c>
    </row>
    <row r="195" s="13" customFormat="1">
      <c r="A195" s="13"/>
      <c r="B195" s="222"/>
      <c r="C195" s="223"/>
      <c r="D195" s="224" t="s">
        <v>166</v>
      </c>
      <c r="E195" s="225" t="s">
        <v>44</v>
      </c>
      <c r="F195" s="226" t="s">
        <v>590</v>
      </c>
      <c r="G195" s="223"/>
      <c r="H195" s="227">
        <v>-1</v>
      </c>
      <c r="I195" s="228"/>
      <c r="J195" s="223"/>
      <c r="K195" s="223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166</v>
      </c>
      <c r="AU195" s="233" t="s">
        <v>92</v>
      </c>
      <c r="AV195" s="13" t="s">
        <v>92</v>
      </c>
      <c r="AW195" s="13" t="s">
        <v>42</v>
      </c>
      <c r="AX195" s="13" t="s">
        <v>82</v>
      </c>
      <c r="AY195" s="233" t="s">
        <v>145</v>
      </c>
    </row>
    <row r="196" s="2" customFormat="1" ht="24.15" customHeight="1">
      <c r="A196" s="38"/>
      <c r="B196" s="39"/>
      <c r="C196" s="234" t="s">
        <v>398</v>
      </c>
      <c r="D196" s="234" t="s">
        <v>240</v>
      </c>
      <c r="E196" s="235" t="s">
        <v>611</v>
      </c>
      <c r="F196" s="236" t="s">
        <v>612</v>
      </c>
      <c r="G196" s="237" t="s">
        <v>150</v>
      </c>
      <c r="H196" s="238">
        <v>3</v>
      </c>
      <c r="I196" s="239"/>
      <c r="J196" s="240">
        <f>ROUND(I196*H196,2)</f>
        <v>0</v>
      </c>
      <c r="K196" s="236" t="s">
        <v>151</v>
      </c>
      <c r="L196" s="241"/>
      <c r="M196" s="242" t="s">
        <v>44</v>
      </c>
      <c r="N196" s="243" t="s">
        <v>53</v>
      </c>
      <c r="O196" s="84"/>
      <c r="P196" s="213">
        <f>O196*H196</f>
        <v>0</v>
      </c>
      <c r="Q196" s="213">
        <v>0.040000000000000001</v>
      </c>
      <c r="R196" s="213">
        <f>Q196*H196</f>
        <v>0.12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196</v>
      </c>
      <c r="AT196" s="215" t="s">
        <v>240</v>
      </c>
      <c r="AU196" s="215" t="s">
        <v>92</v>
      </c>
      <c r="AY196" s="16" t="s">
        <v>145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6" t="s">
        <v>90</v>
      </c>
      <c r="BK196" s="216">
        <f>ROUND(I196*H196,2)</f>
        <v>0</v>
      </c>
      <c r="BL196" s="16" t="s">
        <v>152</v>
      </c>
      <c r="BM196" s="215" t="s">
        <v>613</v>
      </c>
    </row>
    <row r="197" s="2" customFormat="1">
      <c r="A197" s="38"/>
      <c r="B197" s="39"/>
      <c r="C197" s="40"/>
      <c r="D197" s="217" t="s">
        <v>154</v>
      </c>
      <c r="E197" s="40"/>
      <c r="F197" s="218" t="s">
        <v>614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6" t="s">
        <v>154</v>
      </c>
      <c r="AU197" s="16" t="s">
        <v>92</v>
      </c>
    </row>
    <row r="198" s="13" customFormat="1">
      <c r="A198" s="13"/>
      <c r="B198" s="222"/>
      <c r="C198" s="223"/>
      <c r="D198" s="224" t="s">
        <v>166</v>
      </c>
      <c r="E198" s="225" t="s">
        <v>44</v>
      </c>
      <c r="F198" s="226" t="s">
        <v>604</v>
      </c>
      <c r="G198" s="223"/>
      <c r="H198" s="227">
        <v>1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166</v>
      </c>
      <c r="AU198" s="233" t="s">
        <v>92</v>
      </c>
      <c r="AV198" s="13" t="s">
        <v>92</v>
      </c>
      <c r="AW198" s="13" t="s">
        <v>42</v>
      </c>
      <c r="AX198" s="13" t="s">
        <v>82</v>
      </c>
      <c r="AY198" s="233" t="s">
        <v>145</v>
      </c>
    </row>
    <row r="199" s="13" customFormat="1">
      <c r="A199" s="13"/>
      <c r="B199" s="222"/>
      <c r="C199" s="223"/>
      <c r="D199" s="224" t="s">
        <v>166</v>
      </c>
      <c r="E199" s="225" t="s">
        <v>44</v>
      </c>
      <c r="F199" s="226" t="s">
        <v>605</v>
      </c>
      <c r="G199" s="223"/>
      <c r="H199" s="227">
        <v>1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166</v>
      </c>
      <c r="AU199" s="233" t="s">
        <v>92</v>
      </c>
      <c r="AV199" s="13" t="s">
        <v>92</v>
      </c>
      <c r="AW199" s="13" t="s">
        <v>42</v>
      </c>
      <c r="AX199" s="13" t="s">
        <v>82</v>
      </c>
      <c r="AY199" s="233" t="s">
        <v>145</v>
      </c>
    </row>
    <row r="200" s="13" customFormat="1">
      <c r="A200" s="13"/>
      <c r="B200" s="222"/>
      <c r="C200" s="223"/>
      <c r="D200" s="224" t="s">
        <v>166</v>
      </c>
      <c r="E200" s="225" t="s">
        <v>44</v>
      </c>
      <c r="F200" s="226" t="s">
        <v>606</v>
      </c>
      <c r="G200" s="223"/>
      <c r="H200" s="227">
        <v>1</v>
      </c>
      <c r="I200" s="228"/>
      <c r="J200" s="223"/>
      <c r="K200" s="223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166</v>
      </c>
      <c r="AU200" s="233" t="s">
        <v>92</v>
      </c>
      <c r="AV200" s="13" t="s">
        <v>92</v>
      </c>
      <c r="AW200" s="13" t="s">
        <v>42</v>
      </c>
      <c r="AX200" s="13" t="s">
        <v>82</v>
      </c>
      <c r="AY200" s="233" t="s">
        <v>145</v>
      </c>
    </row>
    <row r="201" s="2" customFormat="1" ht="24.15" customHeight="1">
      <c r="A201" s="38"/>
      <c r="B201" s="39"/>
      <c r="C201" s="234" t="s">
        <v>404</v>
      </c>
      <c r="D201" s="234" t="s">
        <v>240</v>
      </c>
      <c r="E201" s="235" t="s">
        <v>615</v>
      </c>
      <c r="F201" s="236" t="s">
        <v>616</v>
      </c>
      <c r="G201" s="237" t="s">
        <v>150</v>
      </c>
      <c r="H201" s="238">
        <v>1</v>
      </c>
      <c r="I201" s="239"/>
      <c r="J201" s="240">
        <f>ROUND(I201*H201,2)</f>
        <v>0</v>
      </c>
      <c r="K201" s="236" t="s">
        <v>151</v>
      </c>
      <c r="L201" s="241"/>
      <c r="M201" s="242" t="s">
        <v>44</v>
      </c>
      <c r="N201" s="243" t="s">
        <v>53</v>
      </c>
      <c r="O201" s="84"/>
      <c r="P201" s="213">
        <f>O201*H201</f>
        <v>0</v>
      </c>
      <c r="Q201" s="213">
        <v>0.068000000000000005</v>
      </c>
      <c r="R201" s="213">
        <f>Q201*H201</f>
        <v>0.068000000000000005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196</v>
      </c>
      <c r="AT201" s="215" t="s">
        <v>240</v>
      </c>
      <c r="AU201" s="215" t="s">
        <v>92</v>
      </c>
      <c r="AY201" s="16" t="s">
        <v>145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6" t="s">
        <v>90</v>
      </c>
      <c r="BK201" s="216">
        <f>ROUND(I201*H201,2)</f>
        <v>0</v>
      </c>
      <c r="BL201" s="16" t="s">
        <v>152</v>
      </c>
      <c r="BM201" s="215" t="s">
        <v>617</v>
      </c>
    </row>
    <row r="202" s="2" customFormat="1">
      <c r="A202" s="38"/>
      <c r="B202" s="39"/>
      <c r="C202" s="40"/>
      <c r="D202" s="217" t="s">
        <v>154</v>
      </c>
      <c r="E202" s="40"/>
      <c r="F202" s="218" t="s">
        <v>618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6" t="s">
        <v>154</v>
      </c>
      <c r="AU202" s="16" t="s">
        <v>92</v>
      </c>
    </row>
    <row r="203" s="13" customFormat="1">
      <c r="A203" s="13"/>
      <c r="B203" s="222"/>
      <c r="C203" s="223"/>
      <c r="D203" s="224" t="s">
        <v>166</v>
      </c>
      <c r="E203" s="225" t="s">
        <v>44</v>
      </c>
      <c r="F203" s="226" t="s">
        <v>605</v>
      </c>
      <c r="G203" s="223"/>
      <c r="H203" s="227">
        <v>1</v>
      </c>
      <c r="I203" s="228"/>
      <c r="J203" s="223"/>
      <c r="K203" s="223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166</v>
      </c>
      <c r="AU203" s="233" t="s">
        <v>92</v>
      </c>
      <c r="AV203" s="13" t="s">
        <v>92</v>
      </c>
      <c r="AW203" s="13" t="s">
        <v>42</v>
      </c>
      <c r="AX203" s="13" t="s">
        <v>90</v>
      </c>
      <c r="AY203" s="233" t="s">
        <v>145</v>
      </c>
    </row>
    <row r="204" s="2" customFormat="1" ht="24.15" customHeight="1">
      <c r="A204" s="38"/>
      <c r="B204" s="39"/>
      <c r="C204" s="234" t="s">
        <v>409</v>
      </c>
      <c r="D204" s="234" t="s">
        <v>240</v>
      </c>
      <c r="E204" s="235" t="s">
        <v>619</v>
      </c>
      <c r="F204" s="236" t="s">
        <v>620</v>
      </c>
      <c r="G204" s="237" t="s">
        <v>150</v>
      </c>
      <c r="H204" s="238">
        <v>4</v>
      </c>
      <c r="I204" s="239"/>
      <c r="J204" s="240">
        <f>ROUND(I204*H204,2)</f>
        <v>0</v>
      </c>
      <c r="K204" s="236" t="s">
        <v>151</v>
      </c>
      <c r="L204" s="241"/>
      <c r="M204" s="242" t="s">
        <v>44</v>
      </c>
      <c r="N204" s="243" t="s">
        <v>53</v>
      </c>
      <c r="O204" s="84"/>
      <c r="P204" s="213">
        <f>O204*H204</f>
        <v>0</v>
      </c>
      <c r="Q204" s="213">
        <v>0.002</v>
      </c>
      <c r="R204" s="213">
        <f>Q204*H204</f>
        <v>0.0080000000000000002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196</v>
      </c>
      <c r="AT204" s="215" t="s">
        <v>240</v>
      </c>
      <c r="AU204" s="215" t="s">
        <v>92</v>
      </c>
      <c r="AY204" s="16" t="s">
        <v>145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6" t="s">
        <v>90</v>
      </c>
      <c r="BK204" s="216">
        <f>ROUND(I204*H204,2)</f>
        <v>0</v>
      </c>
      <c r="BL204" s="16" t="s">
        <v>152</v>
      </c>
      <c r="BM204" s="215" t="s">
        <v>621</v>
      </c>
    </row>
    <row r="205" s="2" customFormat="1">
      <c r="A205" s="38"/>
      <c r="B205" s="39"/>
      <c r="C205" s="40"/>
      <c r="D205" s="217" t="s">
        <v>154</v>
      </c>
      <c r="E205" s="40"/>
      <c r="F205" s="218" t="s">
        <v>622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6" t="s">
        <v>154</v>
      </c>
      <c r="AU205" s="16" t="s">
        <v>92</v>
      </c>
    </row>
    <row r="206" s="13" customFormat="1">
      <c r="A206" s="13"/>
      <c r="B206" s="222"/>
      <c r="C206" s="223"/>
      <c r="D206" s="224" t="s">
        <v>166</v>
      </c>
      <c r="E206" s="225" t="s">
        <v>44</v>
      </c>
      <c r="F206" s="226" t="s">
        <v>623</v>
      </c>
      <c r="G206" s="223"/>
      <c r="H206" s="227">
        <v>2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166</v>
      </c>
      <c r="AU206" s="233" t="s">
        <v>92</v>
      </c>
      <c r="AV206" s="13" t="s">
        <v>92</v>
      </c>
      <c r="AW206" s="13" t="s">
        <v>42</v>
      </c>
      <c r="AX206" s="13" t="s">
        <v>82</v>
      </c>
      <c r="AY206" s="233" t="s">
        <v>145</v>
      </c>
    </row>
    <row r="207" s="13" customFormat="1">
      <c r="A207" s="13"/>
      <c r="B207" s="222"/>
      <c r="C207" s="223"/>
      <c r="D207" s="224" t="s">
        <v>166</v>
      </c>
      <c r="E207" s="225" t="s">
        <v>44</v>
      </c>
      <c r="F207" s="226" t="s">
        <v>624</v>
      </c>
      <c r="G207" s="223"/>
      <c r="H207" s="227">
        <v>2</v>
      </c>
      <c r="I207" s="228"/>
      <c r="J207" s="223"/>
      <c r="K207" s="223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166</v>
      </c>
      <c r="AU207" s="233" t="s">
        <v>92</v>
      </c>
      <c r="AV207" s="13" t="s">
        <v>92</v>
      </c>
      <c r="AW207" s="13" t="s">
        <v>42</v>
      </c>
      <c r="AX207" s="13" t="s">
        <v>82</v>
      </c>
      <c r="AY207" s="233" t="s">
        <v>145</v>
      </c>
    </row>
    <row r="208" s="13" customFormat="1">
      <c r="A208" s="13"/>
      <c r="B208" s="222"/>
      <c r="C208" s="223"/>
      <c r="D208" s="224" t="s">
        <v>166</v>
      </c>
      <c r="E208" s="225" t="s">
        <v>44</v>
      </c>
      <c r="F208" s="226" t="s">
        <v>624</v>
      </c>
      <c r="G208" s="223"/>
      <c r="H208" s="227">
        <v>2</v>
      </c>
      <c r="I208" s="228"/>
      <c r="J208" s="223"/>
      <c r="K208" s="223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166</v>
      </c>
      <c r="AU208" s="233" t="s">
        <v>92</v>
      </c>
      <c r="AV208" s="13" t="s">
        <v>92</v>
      </c>
      <c r="AW208" s="13" t="s">
        <v>42</v>
      </c>
      <c r="AX208" s="13" t="s">
        <v>82</v>
      </c>
      <c r="AY208" s="233" t="s">
        <v>145</v>
      </c>
    </row>
    <row r="209" s="13" customFormat="1">
      <c r="A209" s="13"/>
      <c r="B209" s="222"/>
      <c r="C209" s="223"/>
      <c r="D209" s="224" t="s">
        <v>166</v>
      </c>
      <c r="E209" s="225" t="s">
        <v>44</v>
      </c>
      <c r="F209" s="226" t="s">
        <v>625</v>
      </c>
      <c r="G209" s="223"/>
      <c r="H209" s="227">
        <v>-2</v>
      </c>
      <c r="I209" s="228"/>
      <c r="J209" s="223"/>
      <c r="K209" s="223"/>
      <c r="L209" s="229"/>
      <c r="M209" s="230"/>
      <c r="N209" s="231"/>
      <c r="O209" s="231"/>
      <c r="P209" s="231"/>
      <c r="Q209" s="231"/>
      <c r="R209" s="231"/>
      <c r="S209" s="231"/>
      <c r="T209" s="23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3" t="s">
        <v>166</v>
      </c>
      <c r="AU209" s="233" t="s">
        <v>92</v>
      </c>
      <c r="AV209" s="13" t="s">
        <v>92</v>
      </c>
      <c r="AW209" s="13" t="s">
        <v>42</v>
      </c>
      <c r="AX209" s="13" t="s">
        <v>82</v>
      </c>
      <c r="AY209" s="233" t="s">
        <v>145</v>
      </c>
    </row>
    <row r="210" s="2" customFormat="1" ht="37.8" customHeight="1">
      <c r="A210" s="38"/>
      <c r="B210" s="39"/>
      <c r="C210" s="204" t="s">
        <v>414</v>
      </c>
      <c r="D210" s="204" t="s">
        <v>147</v>
      </c>
      <c r="E210" s="205" t="s">
        <v>626</v>
      </c>
      <c r="F210" s="206" t="s">
        <v>627</v>
      </c>
      <c r="G210" s="207" t="s">
        <v>150</v>
      </c>
      <c r="H210" s="208">
        <v>6</v>
      </c>
      <c r="I210" s="209"/>
      <c r="J210" s="210">
        <f>ROUND(I210*H210,2)</f>
        <v>0</v>
      </c>
      <c r="K210" s="206" t="s">
        <v>151</v>
      </c>
      <c r="L210" s="44"/>
      <c r="M210" s="211" t="s">
        <v>44</v>
      </c>
      <c r="N210" s="212" t="s">
        <v>53</v>
      </c>
      <c r="O210" s="84"/>
      <c r="P210" s="213">
        <f>O210*H210</f>
        <v>0</v>
      </c>
      <c r="Q210" s="213">
        <v>0.109775</v>
      </c>
      <c r="R210" s="213">
        <f>Q210*H210</f>
        <v>0.65864999999999996</v>
      </c>
      <c r="S210" s="213">
        <v>0</v>
      </c>
      <c r="T210" s="21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5" t="s">
        <v>152</v>
      </c>
      <c r="AT210" s="215" t="s">
        <v>147</v>
      </c>
      <c r="AU210" s="215" t="s">
        <v>92</v>
      </c>
      <c r="AY210" s="16" t="s">
        <v>145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6" t="s">
        <v>90</v>
      </c>
      <c r="BK210" s="216">
        <f>ROUND(I210*H210,2)</f>
        <v>0</v>
      </c>
      <c r="BL210" s="16" t="s">
        <v>152</v>
      </c>
      <c r="BM210" s="215" t="s">
        <v>628</v>
      </c>
    </row>
    <row r="211" s="2" customFormat="1">
      <c r="A211" s="38"/>
      <c r="B211" s="39"/>
      <c r="C211" s="40"/>
      <c r="D211" s="217" t="s">
        <v>154</v>
      </c>
      <c r="E211" s="40"/>
      <c r="F211" s="218" t="s">
        <v>629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6" t="s">
        <v>154</v>
      </c>
      <c r="AU211" s="16" t="s">
        <v>92</v>
      </c>
    </row>
    <row r="212" s="2" customFormat="1" ht="37.8" customHeight="1">
      <c r="A212" s="38"/>
      <c r="B212" s="39"/>
      <c r="C212" s="204" t="s">
        <v>419</v>
      </c>
      <c r="D212" s="204" t="s">
        <v>147</v>
      </c>
      <c r="E212" s="205" t="s">
        <v>630</v>
      </c>
      <c r="F212" s="206" t="s">
        <v>631</v>
      </c>
      <c r="G212" s="207" t="s">
        <v>150</v>
      </c>
      <c r="H212" s="208">
        <v>6</v>
      </c>
      <c r="I212" s="209"/>
      <c r="J212" s="210">
        <f>ROUND(I212*H212,2)</f>
        <v>0</v>
      </c>
      <c r="K212" s="206" t="s">
        <v>151</v>
      </c>
      <c r="L212" s="44"/>
      <c r="M212" s="211" t="s">
        <v>44</v>
      </c>
      <c r="N212" s="212" t="s">
        <v>53</v>
      </c>
      <c r="O212" s="84"/>
      <c r="P212" s="213">
        <f>O212*H212</f>
        <v>0</v>
      </c>
      <c r="Q212" s="213">
        <v>0.012120000000000001</v>
      </c>
      <c r="R212" s="213">
        <f>Q212*H212</f>
        <v>0.072720000000000007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152</v>
      </c>
      <c r="AT212" s="215" t="s">
        <v>147</v>
      </c>
      <c r="AU212" s="215" t="s">
        <v>92</v>
      </c>
      <c r="AY212" s="16" t="s">
        <v>145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6" t="s">
        <v>90</v>
      </c>
      <c r="BK212" s="216">
        <f>ROUND(I212*H212,2)</f>
        <v>0</v>
      </c>
      <c r="BL212" s="16" t="s">
        <v>152</v>
      </c>
      <c r="BM212" s="215" t="s">
        <v>632</v>
      </c>
    </row>
    <row r="213" s="2" customFormat="1">
      <c r="A213" s="38"/>
      <c r="B213" s="39"/>
      <c r="C213" s="40"/>
      <c r="D213" s="217" t="s">
        <v>154</v>
      </c>
      <c r="E213" s="40"/>
      <c r="F213" s="218" t="s">
        <v>633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6" t="s">
        <v>154</v>
      </c>
      <c r="AU213" s="16" t="s">
        <v>92</v>
      </c>
    </row>
    <row r="214" s="2" customFormat="1" ht="37.8" customHeight="1">
      <c r="A214" s="38"/>
      <c r="B214" s="39"/>
      <c r="C214" s="204" t="s">
        <v>424</v>
      </c>
      <c r="D214" s="204" t="s">
        <v>147</v>
      </c>
      <c r="E214" s="205" t="s">
        <v>634</v>
      </c>
      <c r="F214" s="206" t="s">
        <v>635</v>
      </c>
      <c r="G214" s="207" t="s">
        <v>150</v>
      </c>
      <c r="H214" s="208">
        <v>6</v>
      </c>
      <c r="I214" s="209"/>
      <c r="J214" s="210">
        <f>ROUND(I214*H214,2)</f>
        <v>0</v>
      </c>
      <c r="K214" s="206" t="s">
        <v>151</v>
      </c>
      <c r="L214" s="44"/>
      <c r="M214" s="211" t="s">
        <v>44</v>
      </c>
      <c r="N214" s="212" t="s">
        <v>53</v>
      </c>
      <c r="O214" s="84"/>
      <c r="P214" s="213">
        <f>O214*H214</f>
        <v>0</v>
      </c>
      <c r="Q214" s="213">
        <v>0.30399999999999999</v>
      </c>
      <c r="R214" s="213">
        <f>Q214*H214</f>
        <v>1.8239999999999998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152</v>
      </c>
      <c r="AT214" s="215" t="s">
        <v>147</v>
      </c>
      <c r="AU214" s="215" t="s">
        <v>92</v>
      </c>
      <c r="AY214" s="16" t="s">
        <v>145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6" t="s">
        <v>90</v>
      </c>
      <c r="BK214" s="216">
        <f>ROUND(I214*H214,2)</f>
        <v>0</v>
      </c>
      <c r="BL214" s="16" t="s">
        <v>152</v>
      </c>
      <c r="BM214" s="215" t="s">
        <v>636</v>
      </c>
    </row>
    <row r="215" s="2" customFormat="1">
      <c r="A215" s="38"/>
      <c r="B215" s="39"/>
      <c r="C215" s="40"/>
      <c r="D215" s="217" t="s">
        <v>154</v>
      </c>
      <c r="E215" s="40"/>
      <c r="F215" s="218" t="s">
        <v>637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6" t="s">
        <v>154</v>
      </c>
      <c r="AU215" s="16" t="s">
        <v>92</v>
      </c>
    </row>
    <row r="216" s="2" customFormat="1" ht="24.15" customHeight="1">
      <c r="A216" s="38"/>
      <c r="B216" s="39"/>
      <c r="C216" s="234" t="s">
        <v>429</v>
      </c>
      <c r="D216" s="234" t="s">
        <v>240</v>
      </c>
      <c r="E216" s="235" t="s">
        <v>638</v>
      </c>
      <c r="F216" s="236" t="s">
        <v>639</v>
      </c>
      <c r="G216" s="237" t="s">
        <v>150</v>
      </c>
      <c r="H216" s="238">
        <v>6</v>
      </c>
      <c r="I216" s="239"/>
      <c r="J216" s="240">
        <f>ROUND(I216*H216,2)</f>
        <v>0</v>
      </c>
      <c r="K216" s="236" t="s">
        <v>151</v>
      </c>
      <c r="L216" s="241"/>
      <c r="M216" s="242" t="s">
        <v>44</v>
      </c>
      <c r="N216" s="243" t="s">
        <v>53</v>
      </c>
      <c r="O216" s="84"/>
      <c r="P216" s="213">
        <f>O216*H216</f>
        <v>0</v>
      </c>
      <c r="Q216" s="213">
        <v>0.0010200000000000001</v>
      </c>
      <c r="R216" s="213">
        <f>Q216*H216</f>
        <v>0.0061200000000000004</v>
      </c>
      <c r="S216" s="213">
        <v>0</v>
      </c>
      <c r="T216" s="21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5" t="s">
        <v>196</v>
      </c>
      <c r="AT216" s="215" t="s">
        <v>240</v>
      </c>
      <c r="AU216" s="215" t="s">
        <v>92</v>
      </c>
      <c r="AY216" s="16" t="s">
        <v>145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6" t="s">
        <v>90</v>
      </c>
      <c r="BK216" s="216">
        <f>ROUND(I216*H216,2)</f>
        <v>0</v>
      </c>
      <c r="BL216" s="16" t="s">
        <v>152</v>
      </c>
      <c r="BM216" s="215" t="s">
        <v>640</v>
      </c>
    </row>
    <row r="217" s="2" customFormat="1">
      <c r="A217" s="38"/>
      <c r="B217" s="39"/>
      <c r="C217" s="40"/>
      <c r="D217" s="217" t="s">
        <v>154</v>
      </c>
      <c r="E217" s="40"/>
      <c r="F217" s="218" t="s">
        <v>641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6" t="s">
        <v>154</v>
      </c>
      <c r="AU217" s="16" t="s">
        <v>92</v>
      </c>
    </row>
    <row r="218" s="2" customFormat="1" ht="24.15" customHeight="1">
      <c r="A218" s="38"/>
      <c r="B218" s="39"/>
      <c r="C218" s="204" t="s">
        <v>434</v>
      </c>
      <c r="D218" s="204" t="s">
        <v>147</v>
      </c>
      <c r="E218" s="205" t="s">
        <v>642</v>
      </c>
      <c r="F218" s="206" t="s">
        <v>643</v>
      </c>
      <c r="G218" s="207" t="s">
        <v>150</v>
      </c>
      <c r="H218" s="208">
        <v>2</v>
      </c>
      <c r="I218" s="209"/>
      <c r="J218" s="210">
        <f>ROUND(I218*H218,2)</f>
        <v>0</v>
      </c>
      <c r="K218" s="206" t="s">
        <v>151</v>
      </c>
      <c r="L218" s="44"/>
      <c r="M218" s="211" t="s">
        <v>44</v>
      </c>
      <c r="N218" s="212" t="s">
        <v>53</v>
      </c>
      <c r="O218" s="84"/>
      <c r="P218" s="213">
        <f>O218*H218</f>
        <v>0</v>
      </c>
      <c r="Q218" s="213">
        <v>0.217338</v>
      </c>
      <c r="R218" s="213">
        <f>Q218*H218</f>
        <v>0.43467600000000001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152</v>
      </c>
      <c r="AT218" s="215" t="s">
        <v>147</v>
      </c>
      <c r="AU218" s="215" t="s">
        <v>92</v>
      </c>
      <c r="AY218" s="16" t="s">
        <v>145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6" t="s">
        <v>90</v>
      </c>
      <c r="BK218" s="216">
        <f>ROUND(I218*H218,2)</f>
        <v>0</v>
      </c>
      <c r="BL218" s="16" t="s">
        <v>152</v>
      </c>
      <c r="BM218" s="215" t="s">
        <v>644</v>
      </c>
    </row>
    <row r="219" s="2" customFormat="1">
      <c r="A219" s="38"/>
      <c r="B219" s="39"/>
      <c r="C219" s="40"/>
      <c r="D219" s="217" t="s">
        <v>154</v>
      </c>
      <c r="E219" s="40"/>
      <c r="F219" s="218" t="s">
        <v>645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6" t="s">
        <v>154</v>
      </c>
      <c r="AU219" s="16" t="s">
        <v>92</v>
      </c>
    </row>
    <row r="220" s="2" customFormat="1" ht="24.15" customHeight="1">
      <c r="A220" s="38"/>
      <c r="B220" s="39"/>
      <c r="C220" s="234" t="s">
        <v>441</v>
      </c>
      <c r="D220" s="234" t="s">
        <v>240</v>
      </c>
      <c r="E220" s="235" t="s">
        <v>646</v>
      </c>
      <c r="F220" s="236" t="s">
        <v>647</v>
      </c>
      <c r="G220" s="237" t="s">
        <v>150</v>
      </c>
      <c r="H220" s="238">
        <v>2</v>
      </c>
      <c r="I220" s="239"/>
      <c r="J220" s="240">
        <f>ROUND(I220*H220,2)</f>
        <v>0</v>
      </c>
      <c r="K220" s="236" t="s">
        <v>151</v>
      </c>
      <c r="L220" s="241"/>
      <c r="M220" s="242" t="s">
        <v>44</v>
      </c>
      <c r="N220" s="243" t="s">
        <v>53</v>
      </c>
      <c r="O220" s="84"/>
      <c r="P220" s="213">
        <f>O220*H220</f>
        <v>0</v>
      </c>
      <c r="Q220" s="213">
        <v>0.10199999999999999</v>
      </c>
      <c r="R220" s="213">
        <f>Q220*H220</f>
        <v>0.20399999999999999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196</v>
      </c>
      <c r="AT220" s="215" t="s">
        <v>240</v>
      </c>
      <c r="AU220" s="215" t="s">
        <v>92</v>
      </c>
      <c r="AY220" s="16" t="s">
        <v>145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6" t="s">
        <v>90</v>
      </c>
      <c r="BK220" s="216">
        <f>ROUND(I220*H220,2)</f>
        <v>0</v>
      </c>
      <c r="BL220" s="16" t="s">
        <v>152</v>
      </c>
      <c r="BM220" s="215" t="s">
        <v>648</v>
      </c>
    </row>
    <row r="221" s="2" customFormat="1">
      <c r="A221" s="38"/>
      <c r="B221" s="39"/>
      <c r="C221" s="40"/>
      <c r="D221" s="217" t="s">
        <v>154</v>
      </c>
      <c r="E221" s="40"/>
      <c r="F221" s="218" t="s">
        <v>649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6" t="s">
        <v>154</v>
      </c>
      <c r="AU221" s="16" t="s">
        <v>92</v>
      </c>
    </row>
    <row r="222" s="13" customFormat="1">
      <c r="A222" s="13"/>
      <c r="B222" s="222"/>
      <c r="C222" s="223"/>
      <c r="D222" s="224" t="s">
        <v>166</v>
      </c>
      <c r="E222" s="225" t="s">
        <v>44</v>
      </c>
      <c r="F222" s="226" t="s">
        <v>604</v>
      </c>
      <c r="G222" s="223"/>
      <c r="H222" s="227">
        <v>1</v>
      </c>
      <c r="I222" s="228"/>
      <c r="J222" s="223"/>
      <c r="K222" s="223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166</v>
      </c>
      <c r="AU222" s="233" t="s">
        <v>92</v>
      </c>
      <c r="AV222" s="13" t="s">
        <v>92</v>
      </c>
      <c r="AW222" s="13" t="s">
        <v>42</v>
      </c>
      <c r="AX222" s="13" t="s">
        <v>82</v>
      </c>
      <c r="AY222" s="233" t="s">
        <v>145</v>
      </c>
    </row>
    <row r="223" s="13" customFormat="1">
      <c r="A223" s="13"/>
      <c r="B223" s="222"/>
      <c r="C223" s="223"/>
      <c r="D223" s="224" t="s">
        <v>166</v>
      </c>
      <c r="E223" s="225" t="s">
        <v>44</v>
      </c>
      <c r="F223" s="226" t="s">
        <v>605</v>
      </c>
      <c r="G223" s="223"/>
      <c r="H223" s="227">
        <v>1</v>
      </c>
      <c r="I223" s="228"/>
      <c r="J223" s="223"/>
      <c r="K223" s="223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166</v>
      </c>
      <c r="AU223" s="233" t="s">
        <v>92</v>
      </c>
      <c r="AV223" s="13" t="s">
        <v>92</v>
      </c>
      <c r="AW223" s="13" t="s">
        <v>42</v>
      </c>
      <c r="AX223" s="13" t="s">
        <v>82</v>
      </c>
      <c r="AY223" s="233" t="s">
        <v>145</v>
      </c>
    </row>
    <row r="224" s="13" customFormat="1">
      <c r="A224" s="13"/>
      <c r="B224" s="222"/>
      <c r="C224" s="223"/>
      <c r="D224" s="224" t="s">
        <v>166</v>
      </c>
      <c r="E224" s="225" t="s">
        <v>44</v>
      </c>
      <c r="F224" s="226" t="s">
        <v>606</v>
      </c>
      <c r="G224" s="223"/>
      <c r="H224" s="227">
        <v>1</v>
      </c>
      <c r="I224" s="228"/>
      <c r="J224" s="223"/>
      <c r="K224" s="223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166</v>
      </c>
      <c r="AU224" s="233" t="s">
        <v>92</v>
      </c>
      <c r="AV224" s="13" t="s">
        <v>92</v>
      </c>
      <c r="AW224" s="13" t="s">
        <v>42</v>
      </c>
      <c r="AX224" s="13" t="s">
        <v>82</v>
      </c>
      <c r="AY224" s="233" t="s">
        <v>145</v>
      </c>
    </row>
    <row r="225" s="13" customFormat="1">
      <c r="A225" s="13"/>
      <c r="B225" s="222"/>
      <c r="C225" s="223"/>
      <c r="D225" s="224" t="s">
        <v>166</v>
      </c>
      <c r="E225" s="225" t="s">
        <v>44</v>
      </c>
      <c r="F225" s="226" t="s">
        <v>590</v>
      </c>
      <c r="G225" s="223"/>
      <c r="H225" s="227">
        <v>-1</v>
      </c>
      <c r="I225" s="228"/>
      <c r="J225" s="223"/>
      <c r="K225" s="223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166</v>
      </c>
      <c r="AU225" s="233" t="s">
        <v>92</v>
      </c>
      <c r="AV225" s="13" t="s">
        <v>92</v>
      </c>
      <c r="AW225" s="13" t="s">
        <v>42</v>
      </c>
      <c r="AX225" s="13" t="s">
        <v>82</v>
      </c>
      <c r="AY225" s="233" t="s">
        <v>145</v>
      </c>
    </row>
    <row r="226" s="2" customFormat="1" ht="21.75" customHeight="1">
      <c r="A226" s="38"/>
      <c r="B226" s="39"/>
      <c r="C226" s="204" t="s">
        <v>443</v>
      </c>
      <c r="D226" s="204" t="s">
        <v>147</v>
      </c>
      <c r="E226" s="205" t="s">
        <v>650</v>
      </c>
      <c r="F226" s="206" t="s">
        <v>651</v>
      </c>
      <c r="G226" s="207" t="s">
        <v>255</v>
      </c>
      <c r="H226" s="208">
        <v>123.58499999999999</v>
      </c>
      <c r="I226" s="209"/>
      <c r="J226" s="210">
        <f>ROUND(I226*H226,2)</f>
        <v>0</v>
      </c>
      <c r="K226" s="206" t="s">
        <v>151</v>
      </c>
      <c r="L226" s="44"/>
      <c r="M226" s="211" t="s">
        <v>44</v>
      </c>
      <c r="N226" s="212" t="s">
        <v>53</v>
      </c>
      <c r="O226" s="84"/>
      <c r="P226" s="213">
        <f>O226*H226</f>
        <v>0</v>
      </c>
      <c r="Q226" s="213">
        <v>9.4500000000000007E-05</v>
      </c>
      <c r="R226" s="213">
        <f>Q226*H226</f>
        <v>0.0116787825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152</v>
      </c>
      <c r="AT226" s="215" t="s">
        <v>147</v>
      </c>
      <c r="AU226" s="215" t="s">
        <v>92</v>
      </c>
      <c r="AY226" s="16" t="s">
        <v>145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6" t="s">
        <v>90</v>
      </c>
      <c r="BK226" s="216">
        <f>ROUND(I226*H226,2)</f>
        <v>0</v>
      </c>
      <c r="BL226" s="16" t="s">
        <v>152</v>
      </c>
      <c r="BM226" s="215" t="s">
        <v>652</v>
      </c>
    </row>
    <row r="227" s="2" customFormat="1">
      <c r="A227" s="38"/>
      <c r="B227" s="39"/>
      <c r="C227" s="40"/>
      <c r="D227" s="217" t="s">
        <v>154</v>
      </c>
      <c r="E227" s="40"/>
      <c r="F227" s="218" t="s">
        <v>653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6" t="s">
        <v>154</v>
      </c>
      <c r="AU227" s="16" t="s">
        <v>92</v>
      </c>
    </row>
    <row r="228" s="13" customFormat="1">
      <c r="A228" s="13"/>
      <c r="B228" s="222"/>
      <c r="C228" s="223"/>
      <c r="D228" s="224" t="s">
        <v>166</v>
      </c>
      <c r="E228" s="225" t="s">
        <v>44</v>
      </c>
      <c r="F228" s="226" t="s">
        <v>654</v>
      </c>
      <c r="G228" s="223"/>
      <c r="H228" s="227">
        <v>83.5</v>
      </c>
      <c r="I228" s="228"/>
      <c r="J228" s="223"/>
      <c r="K228" s="223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166</v>
      </c>
      <c r="AU228" s="233" t="s">
        <v>92</v>
      </c>
      <c r="AV228" s="13" t="s">
        <v>92</v>
      </c>
      <c r="AW228" s="13" t="s">
        <v>42</v>
      </c>
      <c r="AX228" s="13" t="s">
        <v>82</v>
      </c>
      <c r="AY228" s="233" t="s">
        <v>145</v>
      </c>
    </row>
    <row r="229" s="13" customFormat="1">
      <c r="A229" s="13"/>
      <c r="B229" s="222"/>
      <c r="C229" s="223"/>
      <c r="D229" s="224" t="s">
        <v>166</v>
      </c>
      <c r="E229" s="225" t="s">
        <v>44</v>
      </c>
      <c r="F229" s="226" t="s">
        <v>655</v>
      </c>
      <c r="G229" s="223"/>
      <c r="H229" s="227">
        <v>34.200000000000003</v>
      </c>
      <c r="I229" s="228"/>
      <c r="J229" s="223"/>
      <c r="K229" s="223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166</v>
      </c>
      <c r="AU229" s="233" t="s">
        <v>92</v>
      </c>
      <c r="AV229" s="13" t="s">
        <v>92</v>
      </c>
      <c r="AW229" s="13" t="s">
        <v>42</v>
      </c>
      <c r="AX229" s="13" t="s">
        <v>82</v>
      </c>
      <c r="AY229" s="233" t="s">
        <v>145</v>
      </c>
    </row>
    <row r="230" s="13" customFormat="1">
      <c r="A230" s="13"/>
      <c r="B230" s="222"/>
      <c r="C230" s="223"/>
      <c r="D230" s="224" t="s">
        <v>166</v>
      </c>
      <c r="E230" s="223"/>
      <c r="F230" s="226" t="s">
        <v>656</v>
      </c>
      <c r="G230" s="223"/>
      <c r="H230" s="227">
        <v>123.58499999999999</v>
      </c>
      <c r="I230" s="228"/>
      <c r="J230" s="223"/>
      <c r="K230" s="223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166</v>
      </c>
      <c r="AU230" s="233" t="s">
        <v>92</v>
      </c>
      <c r="AV230" s="13" t="s">
        <v>92</v>
      </c>
      <c r="AW230" s="13" t="s">
        <v>4</v>
      </c>
      <c r="AX230" s="13" t="s">
        <v>90</v>
      </c>
      <c r="AY230" s="233" t="s">
        <v>145</v>
      </c>
    </row>
    <row r="231" s="12" customFormat="1" ht="22.8" customHeight="1">
      <c r="A231" s="12"/>
      <c r="B231" s="188"/>
      <c r="C231" s="189"/>
      <c r="D231" s="190" t="s">
        <v>81</v>
      </c>
      <c r="E231" s="202" t="s">
        <v>273</v>
      </c>
      <c r="F231" s="202" t="s">
        <v>274</v>
      </c>
      <c r="G231" s="189"/>
      <c r="H231" s="189"/>
      <c r="I231" s="192"/>
      <c r="J231" s="203">
        <f>BK231</f>
        <v>0</v>
      </c>
      <c r="K231" s="189"/>
      <c r="L231" s="194"/>
      <c r="M231" s="195"/>
      <c r="N231" s="196"/>
      <c r="O231" s="196"/>
      <c r="P231" s="197">
        <f>SUM(P232:P233)</f>
        <v>0</v>
      </c>
      <c r="Q231" s="196"/>
      <c r="R231" s="197">
        <f>SUM(R232:R233)</f>
        <v>0</v>
      </c>
      <c r="S231" s="196"/>
      <c r="T231" s="198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99" t="s">
        <v>90</v>
      </c>
      <c r="AT231" s="200" t="s">
        <v>81</v>
      </c>
      <c r="AU231" s="200" t="s">
        <v>90</v>
      </c>
      <c r="AY231" s="199" t="s">
        <v>145</v>
      </c>
      <c r="BK231" s="201">
        <f>SUM(BK232:BK233)</f>
        <v>0</v>
      </c>
    </row>
    <row r="232" s="2" customFormat="1" ht="49.05" customHeight="1">
      <c r="A232" s="38"/>
      <c r="B232" s="39"/>
      <c r="C232" s="204" t="s">
        <v>447</v>
      </c>
      <c r="D232" s="204" t="s">
        <v>147</v>
      </c>
      <c r="E232" s="205" t="s">
        <v>657</v>
      </c>
      <c r="F232" s="206" t="s">
        <v>658</v>
      </c>
      <c r="G232" s="207" t="s">
        <v>199</v>
      </c>
      <c r="H232" s="208">
        <v>133.613</v>
      </c>
      <c r="I232" s="209"/>
      <c r="J232" s="210">
        <f>ROUND(I232*H232,2)</f>
        <v>0</v>
      </c>
      <c r="K232" s="206" t="s">
        <v>151</v>
      </c>
      <c r="L232" s="44"/>
      <c r="M232" s="211" t="s">
        <v>44</v>
      </c>
      <c r="N232" s="212" t="s">
        <v>53</v>
      </c>
      <c r="O232" s="84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5" t="s">
        <v>152</v>
      </c>
      <c r="AT232" s="215" t="s">
        <v>147</v>
      </c>
      <c r="AU232" s="215" t="s">
        <v>92</v>
      </c>
      <c r="AY232" s="16" t="s">
        <v>145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6" t="s">
        <v>90</v>
      </c>
      <c r="BK232" s="216">
        <f>ROUND(I232*H232,2)</f>
        <v>0</v>
      </c>
      <c r="BL232" s="16" t="s">
        <v>152</v>
      </c>
      <c r="BM232" s="215" t="s">
        <v>659</v>
      </c>
    </row>
    <row r="233" s="2" customFormat="1">
      <c r="A233" s="38"/>
      <c r="B233" s="39"/>
      <c r="C233" s="40"/>
      <c r="D233" s="217" t="s">
        <v>154</v>
      </c>
      <c r="E233" s="40"/>
      <c r="F233" s="218" t="s">
        <v>660</v>
      </c>
      <c r="G233" s="40"/>
      <c r="H233" s="40"/>
      <c r="I233" s="219"/>
      <c r="J233" s="40"/>
      <c r="K233" s="40"/>
      <c r="L233" s="44"/>
      <c r="M233" s="244"/>
      <c r="N233" s="245"/>
      <c r="O233" s="246"/>
      <c r="P233" s="246"/>
      <c r="Q233" s="246"/>
      <c r="R233" s="246"/>
      <c r="S233" s="246"/>
      <c r="T233" s="247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6" t="s">
        <v>154</v>
      </c>
      <c r="AU233" s="16" t="s">
        <v>92</v>
      </c>
    </row>
    <row r="234" s="2" customFormat="1" ht="6.96" customHeight="1">
      <c r="A234" s="38"/>
      <c r="B234" s="59"/>
      <c r="C234" s="60"/>
      <c r="D234" s="60"/>
      <c r="E234" s="60"/>
      <c r="F234" s="60"/>
      <c r="G234" s="60"/>
      <c r="H234" s="60"/>
      <c r="I234" s="60"/>
      <c r="J234" s="60"/>
      <c r="K234" s="60"/>
      <c r="L234" s="44"/>
      <c r="M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</row>
  </sheetData>
  <sheetProtection sheet="1" autoFilter="0" formatColumns="0" formatRows="0" objects="1" scenarios="1" spinCount="100000" saltValue="s9LflwinLqNnoh9bLK737c8bWytDoCMxkOwtFG1MsJc0PV6L2TUkoIguxY+ZJcxlFih+Om+Rh6ST+1pHUrYOlw==" hashValue="U0n9yM9yROXz4dYkvCBRJvLM7EVP2lGZJR3QYYiTsWEyTIWoL0e4+xhXwsVcjFYo+tfw04x7cAidNihDD2cZ9A==" algorithmName="SHA-512" password="CC35"/>
  <autoFilter ref="C84:K23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132151253"/>
    <hyperlink ref="F94" r:id="rId2" display="https://podminky.urs.cz/item/CS_URS_2021_02/132151101"/>
    <hyperlink ref="F97" r:id="rId3" display="https://podminky.urs.cz/item/CS_URS_2021_02/162751117"/>
    <hyperlink ref="F105" r:id="rId4" display="https://podminky.urs.cz/item/CS_URS_2021_02/171201231"/>
    <hyperlink ref="F110" r:id="rId5" display="https://podminky.urs.cz/item/CS_URS_2021_02/171152501"/>
    <hyperlink ref="F116" r:id="rId6" display="https://podminky.urs.cz/item/CS_URS_2021_02/174151101"/>
    <hyperlink ref="F127" r:id="rId7" display="https://podminky.urs.cz/item/CS_URS_2021_02/175151101"/>
    <hyperlink ref="F132" r:id="rId8" display="https://podminky.urs.cz/item/CS_URS_2021_02/58344155"/>
    <hyperlink ref="F136" r:id="rId9" display="https://podminky.urs.cz/item/CS_URS_2021_02/212572121"/>
    <hyperlink ref="F142" r:id="rId10" display="https://podminky.urs.cz/item/CS_URS_2021_02/359901211"/>
    <hyperlink ref="F147" r:id="rId11" display="https://podminky.urs.cz/item/CS_URS_2021_02/871310310"/>
    <hyperlink ref="F150" r:id="rId12" display="https://podminky.urs.cz/item/CS_URS_2021_02/28611164"/>
    <hyperlink ref="F154" r:id="rId13" display="https://podminky.urs.cz/item/CS_URS_2021_02/871360320"/>
    <hyperlink ref="F158" r:id="rId14" display="https://podminky.urs.cz/item/CS_URS_2021_02/28617027"/>
    <hyperlink ref="F161" r:id="rId15" display="https://podminky.urs.cz/item/CS_URS_2021_02/877310310"/>
    <hyperlink ref="F163" r:id="rId16" display="https://podminky.urs.cz/item/CS_URS_2021_02/28611361"/>
    <hyperlink ref="F167" r:id="rId17" display="https://podminky.urs.cz/item/CS_URS_2021_02/877360320"/>
    <hyperlink ref="F171" r:id="rId18" display="https://podminky.urs.cz/item/CS_URS_2021_02/28612224"/>
    <hyperlink ref="F173" r:id="rId19" display="https://podminky.urs.cz/item/CS_URS_2021_02/892362121"/>
    <hyperlink ref="F176" r:id="rId20" display="https://podminky.urs.cz/item/CS_URS_2021_02/894411121"/>
    <hyperlink ref="F180" r:id="rId21" display="https://podminky.urs.cz/item/CS_URS_2021_02/59224337"/>
    <hyperlink ref="F185" r:id="rId22" display="https://podminky.urs.cz/item/CS_URS_2021_02/59224068"/>
    <hyperlink ref="F191" r:id="rId23" display="https://podminky.urs.cz/item/CS_URS_2021_02/59224056"/>
    <hyperlink ref="F197" r:id="rId24" display="https://podminky.urs.cz/item/CS_URS_2021_02/59224185"/>
    <hyperlink ref="F202" r:id="rId25" display="https://podminky.urs.cz/item/CS_URS_2021_02/59224187"/>
    <hyperlink ref="F205" r:id="rId26" display="https://podminky.urs.cz/item/CS_URS_2021_02/59224348"/>
    <hyperlink ref="F211" r:id="rId27" display="https://podminky.urs.cz/item/CS_URS_2021_02/894812329"/>
    <hyperlink ref="F213" r:id="rId28" display="https://podminky.urs.cz/item/CS_URS_2021_02/894812331"/>
    <hyperlink ref="F215" r:id="rId29" display="https://podminky.urs.cz/item/CS_URS_2021_02/894812356"/>
    <hyperlink ref="F217" r:id="rId30" display="https://podminky.urs.cz/item/CS_URS_2021_02/28655315"/>
    <hyperlink ref="F219" r:id="rId31" display="https://podminky.urs.cz/item/CS_URS_2021_02/899104112"/>
    <hyperlink ref="F221" r:id="rId32" display="https://podminky.urs.cz/item/CS_URS_2021_02/55241402"/>
    <hyperlink ref="F227" r:id="rId33" display="https://podminky.urs.cz/item/CS_URS_2021_02/899722113"/>
    <hyperlink ref="F233" r:id="rId34" display="https://podminky.urs.cz/item/CS_URS_2021_02/998276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5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92</v>
      </c>
    </row>
    <row r="4" s="1" customFormat="1" ht="24.96" customHeight="1">
      <c r="B4" s="19"/>
      <c r="D4" s="130" t="s">
        <v>117</v>
      </c>
      <c r="L4" s="19"/>
      <c r="M4" s="131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2" t="s">
        <v>16</v>
      </c>
      <c r="L6" s="19"/>
    </row>
    <row r="7" s="1" customFormat="1" ht="16.5" customHeight="1">
      <c r="B7" s="19"/>
      <c r="E7" s="133" t="str">
        <f>'Rekapitulace stavby'!K6</f>
        <v>Vodokrty - obytná zóna Z78 dodatek č.1</v>
      </c>
      <c r="F7" s="132"/>
      <c r="G7" s="132"/>
      <c r="H7" s="132"/>
      <c r="L7" s="19"/>
    </row>
    <row r="8" s="2" customFormat="1" ht="12" customHeight="1">
      <c r="A8" s="38"/>
      <c r="B8" s="44"/>
      <c r="C8" s="38"/>
      <c r="D8" s="132" t="s">
        <v>118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661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44</v>
      </c>
      <c r="G11" s="38"/>
      <c r="H11" s="38"/>
      <c r="I11" s="132" t="s">
        <v>20</v>
      </c>
      <c r="J11" s="136" t="s">
        <v>44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5. 8. 2021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">
        <v>32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33</v>
      </c>
      <c r="F15" s="38"/>
      <c r="G15" s="38"/>
      <c r="H15" s="38"/>
      <c r="I15" s="132" t="s">
        <v>34</v>
      </c>
      <c r="J15" s="136" t="s">
        <v>35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36</v>
      </c>
      <c r="E17" s="38"/>
      <c r="F17" s="38"/>
      <c r="G17" s="38"/>
      <c r="H17" s="38"/>
      <c r="I17" s="132" t="s">
        <v>31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34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38</v>
      </c>
      <c r="E20" s="38"/>
      <c r="F20" s="38"/>
      <c r="G20" s="38"/>
      <c r="H20" s="38"/>
      <c r="I20" s="132" t="s">
        <v>31</v>
      </c>
      <c r="J20" s="136" t="s">
        <v>39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40</v>
      </c>
      <c r="F21" s="38"/>
      <c r="G21" s="38"/>
      <c r="H21" s="38"/>
      <c r="I21" s="132" t="s">
        <v>34</v>
      </c>
      <c r="J21" s="136" t="s">
        <v>41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43</v>
      </c>
      <c r="E23" s="38"/>
      <c r="F23" s="38"/>
      <c r="G23" s="38"/>
      <c r="H23" s="38"/>
      <c r="I23" s="132" t="s">
        <v>31</v>
      </c>
      <c r="J23" s="136" t="s">
        <v>44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45</v>
      </c>
      <c r="F24" s="38"/>
      <c r="G24" s="38"/>
      <c r="H24" s="38"/>
      <c r="I24" s="132" t="s">
        <v>34</v>
      </c>
      <c r="J24" s="136" t="s">
        <v>44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46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120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48</v>
      </c>
      <c r="E30" s="38"/>
      <c r="F30" s="38"/>
      <c r="G30" s="38"/>
      <c r="H30" s="38"/>
      <c r="I30" s="38"/>
      <c r="J30" s="144">
        <f>ROUND(J86,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50</v>
      </c>
      <c r="G32" s="38"/>
      <c r="H32" s="38"/>
      <c r="I32" s="145" t="s">
        <v>49</v>
      </c>
      <c r="J32" s="145" t="s">
        <v>51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52</v>
      </c>
      <c r="E33" s="132" t="s">
        <v>53</v>
      </c>
      <c r="F33" s="147">
        <f>ROUND((SUM(BE86:BE267)),  2)</f>
        <v>0</v>
      </c>
      <c r="G33" s="38"/>
      <c r="H33" s="38"/>
      <c r="I33" s="148">
        <v>0.20999999999999999</v>
      </c>
      <c r="J33" s="147">
        <f>ROUND(((SUM(BE86:BE267))*I33),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54</v>
      </c>
      <c r="F34" s="147">
        <f>ROUND((SUM(BF86:BF267)),  2)</f>
        <v>0</v>
      </c>
      <c r="G34" s="38"/>
      <c r="H34" s="38"/>
      <c r="I34" s="148">
        <v>0.14999999999999999</v>
      </c>
      <c r="J34" s="147">
        <f>ROUND(((SUM(BF86:BF267))*I34),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55</v>
      </c>
      <c r="F35" s="147">
        <f>ROUND((SUM(BG86:BG267)),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56</v>
      </c>
      <c r="F36" s="147">
        <f>ROUND((SUM(BH86:BH267)),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57</v>
      </c>
      <c r="F37" s="147">
        <f>ROUND((SUM(BI86:BI267)),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58</v>
      </c>
      <c r="E39" s="151"/>
      <c r="F39" s="151"/>
      <c r="G39" s="152" t="s">
        <v>59</v>
      </c>
      <c r="H39" s="153" t="s">
        <v>60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2" t="s">
        <v>121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Vodokrty - obytná zóna Z78 dodatek č.1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1" t="s">
        <v>118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301 - SO 301 Dešťová kanalizace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1" t="s">
        <v>22</v>
      </c>
      <c r="D52" s="40"/>
      <c r="E52" s="40"/>
      <c r="F52" s="26" t="str">
        <f>F12</f>
        <v>k. ú. Vodokrty</v>
      </c>
      <c r="G52" s="40"/>
      <c r="H52" s="40"/>
      <c r="I52" s="31" t="s">
        <v>24</v>
      </c>
      <c r="J52" s="72" t="str">
        <f>IF(J12="","",J12)</f>
        <v>5. 8. 2021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1" t="s">
        <v>30</v>
      </c>
      <c r="D54" s="40"/>
      <c r="E54" s="40"/>
      <c r="F54" s="26" t="str">
        <f>E15</f>
        <v>Obec Řenče</v>
      </c>
      <c r="G54" s="40"/>
      <c r="H54" s="40"/>
      <c r="I54" s="31" t="s">
        <v>38</v>
      </c>
      <c r="J54" s="36" t="str">
        <f>E21</f>
        <v>AREA group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1" t="s">
        <v>36</v>
      </c>
      <c r="D55" s="40"/>
      <c r="E55" s="40"/>
      <c r="F55" s="26" t="str">
        <f>IF(E18="","",E18)</f>
        <v>Vyplň údaj</v>
      </c>
      <c r="G55" s="40"/>
      <c r="H55" s="40"/>
      <c r="I55" s="31" t="s">
        <v>43</v>
      </c>
      <c r="J55" s="36" t="str">
        <f>E24</f>
        <v>Ing. Lada Franková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122</v>
      </c>
      <c r="D57" s="162"/>
      <c r="E57" s="162"/>
      <c r="F57" s="162"/>
      <c r="G57" s="162"/>
      <c r="H57" s="162"/>
      <c r="I57" s="162"/>
      <c r="J57" s="163" t="s">
        <v>123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80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124</v>
      </c>
    </row>
    <row r="60" hidden="1" s="9" customFormat="1" ht="24.96" customHeight="1">
      <c r="A60" s="9"/>
      <c r="B60" s="165"/>
      <c r="C60" s="166"/>
      <c r="D60" s="167" t="s">
        <v>125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71"/>
      <c r="C61" s="172"/>
      <c r="D61" s="173" t="s">
        <v>126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71"/>
      <c r="C62" s="172"/>
      <c r="D62" s="173" t="s">
        <v>127</v>
      </c>
      <c r="E62" s="174"/>
      <c r="F62" s="174"/>
      <c r="G62" s="174"/>
      <c r="H62" s="174"/>
      <c r="I62" s="174"/>
      <c r="J62" s="175">
        <f>J142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71"/>
      <c r="C63" s="172"/>
      <c r="D63" s="173" t="s">
        <v>472</v>
      </c>
      <c r="E63" s="174"/>
      <c r="F63" s="174"/>
      <c r="G63" s="174"/>
      <c r="H63" s="174"/>
      <c r="I63" s="174"/>
      <c r="J63" s="175">
        <f>J149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71"/>
      <c r="C64" s="172"/>
      <c r="D64" s="173" t="s">
        <v>473</v>
      </c>
      <c r="E64" s="174"/>
      <c r="F64" s="174"/>
      <c r="G64" s="174"/>
      <c r="H64" s="174"/>
      <c r="I64" s="174"/>
      <c r="J64" s="175">
        <f>J152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10" customFormat="1" ht="19.92" customHeight="1">
      <c r="A65" s="10"/>
      <c r="B65" s="171"/>
      <c r="C65" s="172"/>
      <c r="D65" s="173" t="s">
        <v>662</v>
      </c>
      <c r="E65" s="174"/>
      <c r="F65" s="174"/>
      <c r="G65" s="174"/>
      <c r="H65" s="174"/>
      <c r="I65" s="174"/>
      <c r="J65" s="175">
        <f>J250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10" customFormat="1" ht="19.92" customHeight="1">
      <c r="A66" s="10"/>
      <c r="B66" s="171"/>
      <c r="C66" s="172"/>
      <c r="D66" s="173" t="s">
        <v>129</v>
      </c>
      <c r="E66" s="174"/>
      <c r="F66" s="174"/>
      <c r="G66" s="174"/>
      <c r="H66" s="174"/>
      <c r="I66" s="174"/>
      <c r="J66" s="175">
        <f>J265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hidden="1" s="2" customFormat="1" ht="21.84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idden="1" s="2" customFormat="1" ht="6.96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hidden="1"/>
    <row r="70" hidden="1"/>
    <row r="71" hidden="1"/>
    <row r="72" s="2" customFormat="1" ht="6.96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24.96" customHeight="1">
      <c r="A73" s="38"/>
      <c r="B73" s="39"/>
      <c r="C73" s="22" t="s">
        <v>130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1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6.5" customHeight="1">
      <c r="A76" s="38"/>
      <c r="B76" s="39"/>
      <c r="C76" s="40"/>
      <c r="D76" s="40"/>
      <c r="E76" s="160" t="str">
        <f>E7</f>
        <v>Vodokrty - obytná zóna Z78 dodatek č.1</v>
      </c>
      <c r="F76" s="31"/>
      <c r="G76" s="31"/>
      <c r="H76" s="31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1" t="s">
        <v>118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6.5" customHeight="1">
      <c r="A78" s="38"/>
      <c r="B78" s="39"/>
      <c r="C78" s="40"/>
      <c r="D78" s="40"/>
      <c r="E78" s="69" t="str">
        <f>E9</f>
        <v>301 - SO 301 Dešťová kanalizace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2" customHeight="1">
      <c r="A80" s="38"/>
      <c r="B80" s="39"/>
      <c r="C80" s="31" t="s">
        <v>22</v>
      </c>
      <c r="D80" s="40"/>
      <c r="E80" s="40"/>
      <c r="F80" s="26" t="str">
        <f>F12</f>
        <v>k. ú. Vodokrty</v>
      </c>
      <c r="G80" s="40"/>
      <c r="H80" s="40"/>
      <c r="I80" s="31" t="s">
        <v>24</v>
      </c>
      <c r="J80" s="72" t="str">
        <f>IF(J12="","",J12)</f>
        <v>5. 8. 2021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6.96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1" t="s">
        <v>30</v>
      </c>
      <c r="D82" s="40"/>
      <c r="E82" s="40"/>
      <c r="F82" s="26" t="str">
        <f>E15</f>
        <v>Obec Řenče</v>
      </c>
      <c r="G82" s="40"/>
      <c r="H82" s="40"/>
      <c r="I82" s="31" t="s">
        <v>38</v>
      </c>
      <c r="J82" s="36" t="str">
        <f>E21</f>
        <v>AREA group s.r.o.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5.15" customHeight="1">
      <c r="A83" s="38"/>
      <c r="B83" s="39"/>
      <c r="C83" s="31" t="s">
        <v>36</v>
      </c>
      <c r="D83" s="40"/>
      <c r="E83" s="40"/>
      <c r="F83" s="26" t="str">
        <f>IF(E18="","",E18)</f>
        <v>Vyplň údaj</v>
      </c>
      <c r="G83" s="40"/>
      <c r="H83" s="40"/>
      <c r="I83" s="31" t="s">
        <v>43</v>
      </c>
      <c r="J83" s="36" t="str">
        <f>E24</f>
        <v>Ing. Lada Franková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0.32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11" customFormat="1" ht="29.28" customHeight="1">
      <c r="A85" s="177"/>
      <c r="B85" s="178"/>
      <c r="C85" s="179" t="s">
        <v>131</v>
      </c>
      <c r="D85" s="180" t="s">
        <v>67</v>
      </c>
      <c r="E85" s="180" t="s">
        <v>63</v>
      </c>
      <c r="F85" s="180" t="s">
        <v>64</v>
      </c>
      <c r="G85" s="180" t="s">
        <v>132</v>
      </c>
      <c r="H85" s="180" t="s">
        <v>133</v>
      </c>
      <c r="I85" s="180" t="s">
        <v>134</v>
      </c>
      <c r="J85" s="180" t="s">
        <v>123</v>
      </c>
      <c r="K85" s="181" t="s">
        <v>135</v>
      </c>
      <c r="L85" s="182"/>
      <c r="M85" s="92" t="s">
        <v>44</v>
      </c>
      <c r="N85" s="93" t="s">
        <v>52</v>
      </c>
      <c r="O85" s="93" t="s">
        <v>136</v>
      </c>
      <c r="P85" s="93" t="s">
        <v>137</v>
      </c>
      <c r="Q85" s="93" t="s">
        <v>138</v>
      </c>
      <c r="R85" s="93" t="s">
        <v>139</v>
      </c>
      <c r="S85" s="93" t="s">
        <v>140</v>
      </c>
      <c r="T85" s="94" t="s">
        <v>141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="2" customFormat="1" ht="22.8" customHeight="1">
      <c r="A86" s="38"/>
      <c r="B86" s="39"/>
      <c r="C86" s="99" t="s">
        <v>142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</f>
        <v>0</v>
      </c>
      <c r="Q86" s="96"/>
      <c r="R86" s="185">
        <f>R87</f>
        <v>166.92663676976</v>
      </c>
      <c r="S86" s="96"/>
      <c r="T86" s="186">
        <f>T87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6" t="s">
        <v>81</v>
      </c>
      <c r="AU86" s="16" t="s">
        <v>124</v>
      </c>
      <c r="BK86" s="187">
        <f>BK87</f>
        <v>0</v>
      </c>
    </row>
    <row r="87" s="12" customFormat="1" ht="25.92" customHeight="1">
      <c r="A87" s="12"/>
      <c r="B87" s="188"/>
      <c r="C87" s="189"/>
      <c r="D87" s="190" t="s">
        <v>81</v>
      </c>
      <c r="E87" s="191" t="s">
        <v>143</v>
      </c>
      <c r="F87" s="191" t="s">
        <v>144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P88+P142+P149+P152+P250+P265</f>
        <v>0</v>
      </c>
      <c r="Q87" s="196"/>
      <c r="R87" s="197">
        <f>R88+R142+R149+R152+R250+R265</f>
        <v>166.92663676976</v>
      </c>
      <c r="S87" s="196"/>
      <c r="T87" s="198">
        <f>T88+T142+T149+T152+T250+T265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90</v>
      </c>
      <c r="AT87" s="200" t="s">
        <v>81</v>
      </c>
      <c r="AU87" s="200" t="s">
        <v>82</v>
      </c>
      <c r="AY87" s="199" t="s">
        <v>145</v>
      </c>
      <c r="BK87" s="201">
        <f>BK88+BK142+BK149+BK152+BK250+BK265</f>
        <v>0</v>
      </c>
    </row>
    <row r="88" s="12" customFormat="1" ht="22.8" customHeight="1">
      <c r="A88" s="12"/>
      <c r="B88" s="188"/>
      <c r="C88" s="189"/>
      <c r="D88" s="190" t="s">
        <v>81</v>
      </c>
      <c r="E88" s="202" t="s">
        <v>90</v>
      </c>
      <c r="F88" s="202" t="s">
        <v>146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SUM(P89:P141)</f>
        <v>0</v>
      </c>
      <c r="Q88" s="196"/>
      <c r="R88" s="197">
        <f>SUM(R89:R141)</f>
        <v>94.841999999999999</v>
      </c>
      <c r="S88" s="196"/>
      <c r="T88" s="198">
        <f>SUM(T89:T141)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90</v>
      </c>
      <c r="AT88" s="200" t="s">
        <v>81</v>
      </c>
      <c r="AU88" s="200" t="s">
        <v>90</v>
      </c>
      <c r="AY88" s="199" t="s">
        <v>145</v>
      </c>
      <c r="BK88" s="201">
        <f>SUM(BK89:BK141)</f>
        <v>0</v>
      </c>
    </row>
    <row r="89" s="2" customFormat="1" ht="44.25" customHeight="1">
      <c r="A89" s="38"/>
      <c r="B89" s="39"/>
      <c r="C89" s="204" t="s">
        <v>90</v>
      </c>
      <c r="D89" s="204" t="s">
        <v>147</v>
      </c>
      <c r="E89" s="205" t="s">
        <v>481</v>
      </c>
      <c r="F89" s="206" t="s">
        <v>482</v>
      </c>
      <c r="G89" s="207" t="s">
        <v>170</v>
      </c>
      <c r="H89" s="208">
        <v>18.350000000000001</v>
      </c>
      <c r="I89" s="209"/>
      <c r="J89" s="210">
        <f>ROUND(I89*H89,2)</f>
        <v>0</v>
      </c>
      <c r="K89" s="206" t="s">
        <v>151</v>
      </c>
      <c r="L89" s="44"/>
      <c r="M89" s="211" t="s">
        <v>44</v>
      </c>
      <c r="N89" s="212" t="s">
        <v>53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152</v>
      </c>
      <c r="AT89" s="215" t="s">
        <v>147</v>
      </c>
      <c r="AU89" s="215" t="s">
        <v>92</v>
      </c>
      <c r="AY89" s="16" t="s">
        <v>145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90</v>
      </c>
      <c r="BK89" s="216">
        <f>ROUND(I89*H89,2)</f>
        <v>0</v>
      </c>
      <c r="BL89" s="16" t="s">
        <v>152</v>
      </c>
      <c r="BM89" s="215" t="s">
        <v>663</v>
      </c>
    </row>
    <row r="90" s="2" customFormat="1">
      <c r="A90" s="38"/>
      <c r="B90" s="39"/>
      <c r="C90" s="40"/>
      <c r="D90" s="217" t="s">
        <v>154</v>
      </c>
      <c r="E90" s="40"/>
      <c r="F90" s="218" t="s">
        <v>484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6" t="s">
        <v>154</v>
      </c>
      <c r="AU90" s="16" t="s">
        <v>92</v>
      </c>
    </row>
    <row r="91" s="13" customFormat="1">
      <c r="A91" s="13"/>
      <c r="B91" s="222"/>
      <c r="C91" s="223"/>
      <c r="D91" s="224" t="s">
        <v>166</v>
      </c>
      <c r="E91" s="225" t="s">
        <v>44</v>
      </c>
      <c r="F91" s="226" t="s">
        <v>664</v>
      </c>
      <c r="G91" s="223"/>
      <c r="H91" s="227">
        <v>24.350000000000001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166</v>
      </c>
      <c r="AU91" s="233" t="s">
        <v>92</v>
      </c>
      <c r="AV91" s="13" t="s">
        <v>92</v>
      </c>
      <c r="AW91" s="13" t="s">
        <v>42</v>
      </c>
      <c r="AX91" s="13" t="s">
        <v>82</v>
      </c>
      <c r="AY91" s="233" t="s">
        <v>145</v>
      </c>
    </row>
    <row r="92" s="13" customFormat="1">
      <c r="A92" s="13"/>
      <c r="B92" s="222"/>
      <c r="C92" s="223"/>
      <c r="D92" s="224" t="s">
        <v>166</v>
      </c>
      <c r="E92" s="225" t="s">
        <v>44</v>
      </c>
      <c r="F92" s="226" t="s">
        <v>665</v>
      </c>
      <c r="G92" s="223"/>
      <c r="H92" s="227">
        <v>5.5</v>
      </c>
      <c r="I92" s="228"/>
      <c r="J92" s="223"/>
      <c r="K92" s="223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166</v>
      </c>
      <c r="AU92" s="233" t="s">
        <v>92</v>
      </c>
      <c r="AV92" s="13" t="s">
        <v>92</v>
      </c>
      <c r="AW92" s="13" t="s">
        <v>42</v>
      </c>
      <c r="AX92" s="13" t="s">
        <v>82</v>
      </c>
      <c r="AY92" s="233" t="s">
        <v>145</v>
      </c>
    </row>
    <row r="93" s="13" customFormat="1">
      <c r="A93" s="13"/>
      <c r="B93" s="222"/>
      <c r="C93" s="223"/>
      <c r="D93" s="224" t="s">
        <v>166</v>
      </c>
      <c r="E93" s="225" t="s">
        <v>44</v>
      </c>
      <c r="F93" s="226" t="s">
        <v>666</v>
      </c>
      <c r="G93" s="223"/>
      <c r="H93" s="227">
        <v>-11.5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166</v>
      </c>
      <c r="AU93" s="233" t="s">
        <v>92</v>
      </c>
      <c r="AV93" s="13" t="s">
        <v>92</v>
      </c>
      <c r="AW93" s="13" t="s">
        <v>42</v>
      </c>
      <c r="AX93" s="13" t="s">
        <v>82</v>
      </c>
      <c r="AY93" s="233" t="s">
        <v>145</v>
      </c>
    </row>
    <row r="94" s="2" customFormat="1" ht="55.5" customHeight="1">
      <c r="A94" s="38"/>
      <c r="B94" s="39"/>
      <c r="C94" s="204" t="s">
        <v>92</v>
      </c>
      <c r="D94" s="204" t="s">
        <v>147</v>
      </c>
      <c r="E94" s="205" t="s">
        <v>474</v>
      </c>
      <c r="F94" s="206" t="s">
        <v>475</v>
      </c>
      <c r="G94" s="207" t="s">
        <v>170</v>
      </c>
      <c r="H94" s="208">
        <v>79.5</v>
      </c>
      <c r="I94" s="209"/>
      <c r="J94" s="210">
        <f>ROUND(I94*H94,2)</f>
        <v>0</v>
      </c>
      <c r="K94" s="206" t="s">
        <v>151</v>
      </c>
      <c r="L94" s="44"/>
      <c r="M94" s="211" t="s">
        <v>44</v>
      </c>
      <c r="N94" s="212" t="s">
        <v>53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152</v>
      </c>
      <c r="AT94" s="215" t="s">
        <v>147</v>
      </c>
      <c r="AU94" s="215" t="s">
        <v>92</v>
      </c>
      <c r="AY94" s="16" t="s">
        <v>145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90</v>
      </c>
      <c r="BK94" s="216">
        <f>ROUND(I94*H94,2)</f>
        <v>0</v>
      </c>
      <c r="BL94" s="16" t="s">
        <v>152</v>
      </c>
      <c r="BM94" s="215" t="s">
        <v>667</v>
      </c>
    </row>
    <row r="95" s="2" customFormat="1">
      <c r="A95" s="38"/>
      <c r="B95" s="39"/>
      <c r="C95" s="40"/>
      <c r="D95" s="217" t="s">
        <v>154</v>
      </c>
      <c r="E95" s="40"/>
      <c r="F95" s="218" t="s">
        <v>477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6" t="s">
        <v>154</v>
      </c>
      <c r="AU95" s="16" t="s">
        <v>92</v>
      </c>
    </row>
    <row r="96" s="13" customFormat="1">
      <c r="A96" s="13"/>
      <c r="B96" s="222"/>
      <c r="C96" s="223"/>
      <c r="D96" s="224" t="s">
        <v>166</v>
      </c>
      <c r="E96" s="225" t="s">
        <v>44</v>
      </c>
      <c r="F96" s="226" t="s">
        <v>668</v>
      </c>
      <c r="G96" s="223"/>
      <c r="H96" s="227">
        <v>61.5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166</v>
      </c>
      <c r="AU96" s="233" t="s">
        <v>92</v>
      </c>
      <c r="AV96" s="13" t="s">
        <v>92</v>
      </c>
      <c r="AW96" s="13" t="s">
        <v>42</v>
      </c>
      <c r="AX96" s="13" t="s">
        <v>82</v>
      </c>
      <c r="AY96" s="233" t="s">
        <v>145</v>
      </c>
    </row>
    <row r="97" s="13" customFormat="1">
      <c r="A97" s="13"/>
      <c r="B97" s="222"/>
      <c r="C97" s="223"/>
      <c r="D97" s="224" t="s">
        <v>166</v>
      </c>
      <c r="E97" s="225" t="s">
        <v>44</v>
      </c>
      <c r="F97" s="226" t="s">
        <v>669</v>
      </c>
      <c r="G97" s="223"/>
      <c r="H97" s="227">
        <v>18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166</v>
      </c>
      <c r="AU97" s="233" t="s">
        <v>92</v>
      </c>
      <c r="AV97" s="13" t="s">
        <v>92</v>
      </c>
      <c r="AW97" s="13" t="s">
        <v>42</v>
      </c>
      <c r="AX97" s="13" t="s">
        <v>82</v>
      </c>
      <c r="AY97" s="233" t="s">
        <v>145</v>
      </c>
    </row>
    <row r="98" s="2" customFormat="1" ht="62.7" customHeight="1">
      <c r="A98" s="38"/>
      <c r="B98" s="39"/>
      <c r="C98" s="204" t="s">
        <v>160</v>
      </c>
      <c r="D98" s="204" t="s">
        <v>147</v>
      </c>
      <c r="E98" s="205" t="s">
        <v>190</v>
      </c>
      <c r="F98" s="206" t="s">
        <v>191</v>
      </c>
      <c r="G98" s="207" t="s">
        <v>170</v>
      </c>
      <c r="H98" s="208">
        <v>46.622999999999998</v>
      </c>
      <c r="I98" s="209"/>
      <c r="J98" s="210">
        <f>ROUND(I98*H98,2)</f>
        <v>0</v>
      </c>
      <c r="K98" s="206" t="s">
        <v>151</v>
      </c>
      <c r="L98" s="44"/>
      <c r="M98" s="211" t="s">
        <v>44</v>
      </c>
      <c r="N98" s="212" t="s">
        <v>53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152</v>
      </c>
      <c r="AT98" s="215" t="s">
        <v>147</v>
      </c>
      <c r="AU98" s="215" t="s">
        <v>92</v>
      </c>
      <c r="AY98" s="16" t="s">
        <v>145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90</v>
      </c>
      <c r="BK98" s="216">
        <f>ROUND(I98*H98,2)</f>
        <v>0</v>
      </c>
      <c r="BL98" s="16" t="s">
        <v>152</v>
      </c>
      <c r="BM98" s="215" t="s">
        <v>670</v>
      </c>
    </row>
    <row r="99" s="2" customFormat="1">
      <c r="A99" s="38"/>
      <c r="B99" s="39"/>
      <c r="C99" s="40"/>
      <c r="D99" s="217" t="s">
        <v>154</v>
      </c>
      <c r="E99" s="40"/>
      <c r="F99" s="218" t="s">
        <v>193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6" t="s">
        <v>154</v>
      </c>
      <c r="AU99" s="16" t="s">
        <v>92</v>
      </c>
    </row>
    <row r="100" s="13" customFormat="1">
      <c r="A100" s="13"/>
      <c r="B100" s="222"/>
      <c r="C100" s="223"/>
      <c r="D100" s="224" t="s">
        <v>166</v>
      </c>
      <c r="E100" s="225" t="s">
        <v>44</v>
      </c>
      <c r="F100" s="226" t="s">
        <v>671</v>
      </c>
      <c r="G100" s="223"/>
      <c r="H100" s="227">
        <v>6.1500000000000004</v>
      </c>
      <c r="I100" s="228"/>
      <c r="J100" s="223"/>
      <c r="K100" s="223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166</v>
      </c>
      <c r="AU100" s="233" t="s">
        <v>92</v>
      </c>
      <c r="AV100" s="13" t="s">
        <v>92</v>
      </c>
      <c r="AW100" s="13" t="s">
        <v>42</v>
      </c>
      <c r="AX100" s="13" t="s">
        <v>82</v>
      </c>
      <c r="AY100" s="233" t="s">
        <v>145</v>
      </c>
    </row>
    <row r="101" s="13" customFormat="1">
      <c r="A101" s="13"/>
      <c r="B101" s="222"/>
      <c r="C101" s="223"/>
      <c r="D101" s="224" t="s">
        <v>166</v>
      </c>
      <c r="E101" s="225" t="s">
        <v>44</v>
      </c>
      <c r="F101" s="226" t="s">
        <v>672</v>
      </c>
      <c r="G101" s="223"/>
      <c r="H101" s="227">
        <v>30.808</v>
      </c>
      <c r="I101" s="228"/>
      <c r="J101" s="223"/>
      <c r="K101" s="223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166</v>
      </c>
      <c r="AU101" s="233" t="s">
        <v>92</v>
      </c>
      <c r="AV101" s="13" t="s">
        <v>92</v>
      </c>
      <c r="AW101" s="13" t="s">
        <v>42</v>
      </c>
      <c r="AX101" s="13" t="s">
        <v>82</v>
      </c>
      <c r="AY101" s="233" t="s">
        <v>145</v>
      </c>
    </row>
    <row r="102" s="13" customFormat="1">
      <c r="A102" s="13"/>
      <c r="B102" s="222"/>
      <c r="C102" s="223"/>
      <c r="D102" s="224" t="s">
        <v>166</v>
      </c>
      <c r="E102" s="225" t="s">
        <v>44</v>
      </c>
      <c r="F102" s="226" t="s">
        <v>673</v>
      </c>
      <c r="G102" s="223"/>
      <c r="H102" s="227">
        <v>1.948</v>
      </c>
      <c r="I102" s="228"/>
      <c r="J102" s="223"/>
      <c r="K102" s="223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166</v>
      </c>
      <c r="AU102" s="233" t="s">
        <v>92</v>
      </c>
      <c r="AV102" s="13" t="s">
        <v>92</v>
      </c>
      <c r="AW102" s="13" t="s">
        <v>42</v>
      </c>
      <c r="AX102" s="13" t="s">
        <v>82</v>
      </c>
      <c r="AY102" s="233" t="s">
        <v>145</v>
      </c>
    </row>
    <row r="103" s="13" customFormat="1">
      <c r="A103" s="13"/>
      <c r="B103" s="222"/>
      <c r="C103" s="223"/>
      <c r="D103" s="224" t="s">
        <v>166</v>
      </c>
      <c r="E103" s="225" t="s">
        <v>44</v>
      </c>
      <c r="F103" s="226" t="s">
        <v>674</v>
      </c>
      <c r="G103" s="223"/>
      <c r="H103" s="227">
        <v>6.282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166</v>
      </c>
      <c r="AU103" s="233" t="s">
        <v>92</v>
      </c>
      <c r="AV103" s="13" t="s">
        <v>92</v>
      </c>
      <c r="AW103" s="13" t="s">
        <v>42</v>
      </c>
      <c r="AX103" s="13" t="s">
        <v>82</v>
      </c>
      <c r="AY103" s="233" t="s">
        <v>145</v>
      </c>
    </row>
    <row r="104" s="13" customFormat="1">
      <c r="A104" s="13"/>
      <c r="B104" s="222"/>
      <c r="C104" s="223"/>
      <c r="D104" s="224" t="s">
        <v>166</v>
      </c>
      <c r="E104" s="225" t="s">
        <v>44</v>
      </c>
      <c r="F104" s="226" t="s">
        <v>675</v>
      </c>
      <c r="G104" s="223"/>
      <c r="H104" s="227">
        <v>4.4089999999999998</v>
      </c>
      <c r="I104" s="228"/>
      <c r="J104" s="223"/>
      <c r="K104" s="223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166</v>
      </c>
      <c r="AU104" s="233" t="s">
        <v>92</v>
      </c>
      <c r="AV104" s="13" t="s">
        <v>92</v>
      </c>
      <c r="AW104" s="13" t="s">
        <v>42</v>
      </c>
      <c r="AX104" s="13" t="s">
        <v>82</v>
      </c>
      <c r="AY104" s="233" t="s">
        <v>145</v>
      </c>
    </row>
    <row r="105" s="13" customFormat="1">
      <c r="A105" s="13"/>
      <c r="B105" s="222"/>
      <c r="C105" s="223"/>
      <c r="D105" s="224" t="s">
        <v>166</v>
      </c>
      <c r="E105" s="225" t="s">
        <v>44</v>
      </c>
      <c r="F105" s="226" t="s">
        <v>676</v>
      </c>
      <c r="G105" s="223"/>
      <c r="H105" s="227">
        <v>1.079</v>
      </c>
      <c r="I105" s="228"/>
      <c r="J105" s="223"/>
      <c r="K105" s="223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166</v>
      </c>
      <c r="AU105" s="233" t="s">
        <v>92</v>
      </c>
      <c r="AV105" s="13" t="s">
        <v>92</v>
      </c>
      <c r="AW105" s="13" t="s">
        <v>42</v>
      </c>
      <c r="AX105" s="13" t="s">
        <v>82</v>
      </c>
      <c r="AY105" s="233" t="s">
        <v>145</v>
      </c>
    </row>
    <row r="106" s="13" customFormat="1">
      <c r="A106" s="13"/>
      <c r="B106" s="222"/>
      <c r="C106" s="223"/>
      <c r="D106" s="224" t="s">
        <v>166</v>
      </c>
      <c r="E106" s="225" t="s">
        <v>44</v>
      </c>
      <c r="F106" s="226" t="s">
        <v>677</v>
      </c>
      <c r="G106" s="223"/>
      <c r="H106" s="227">
        <v>2.4409999999999998</v>
      </c>
      <c r="I106" s="228"/>
      <c r="J106" s="223"/>
      <c r="K106" s="223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166</v>
      </c>
      <c r="AU106" s="233" t="s">
        <v>92</v>
      </c>
      <c r="AV106" s="13" t="s">
        <v>92</v>
      </c>
      <c r="AW106" s="13" t="s">
        <v>42</v>
      </c>
      <c r="AX106" s="13" t="s">
        <v>82</v>
      </c>
      <c r="AY106" s="233" t="s">
        <v>145</v>
      </c>
    </row>
    <row r="107" s="13" customFormat="1">
      <c r="A107" s="13"/>
      <c r="B107" s="222"/>
      <c r="C107" s="223"/>
      <c r="D107" s="224" t="s">
        <v>166</v>
      </c>
      <c r="E107" s="225" t="s">
        <v>44</v>
      </c>
      <c r="F107" s="226" t="s">
        <v>678</v>
      </c>
      <c r="G107" s="223"/>
      <c r="H107" s="227">
        <v>-6.4939999999999998</v>
      </c>
      <c r="I107" s="228"/>
      <c r="J107" s="223"/>
      <c r="K107" s="223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166</v>
      </c>
      <c r="AU107" s="233" t="s">
        <v>92</v>
      </c>
      <c r="AV107" s="13" t="s">
        <v>92</v>
      </c>
      <c r="AW107" s="13" t="s">
        <v>42</v>
      </c>
      <c r="AX107" s="13" t="s">
        <v>82</v>
      </c>
      <c r="AY107" s="233" t="s">
        <v>145</v>
      </c>
    </row>
    <row r="108" s="2" customFormat="1" ht="44.25" customHeight="1">
      <c r="A108" s="38"/>
      <c r="B108" s="39"/>
      <c r="C108" s="204" t="s">
        <v>152</v>
      </c>
      <c r="D108" s="204" t="s">
        <v>147</v>
      </c>
      <c r="E108" s="205" t="s">
        <v>197</v>
      </c>
      <c r="F108" s="206" t="s">
        <v>198</v>
      </c>
      <c r="G108" s="207" t="s">
        <v>199</v>
      </c>
      <c r="H108" s="208">
        <v>74.596999999999994</v>
      </c>
      <c r="I108" s="209"/>
      <c r="J108" s="210">
        <f>ROUND(I108*H108,2)</f>
        <v>0</v>
      </c>
      <c r="K108" s="206" t="s">
        <v>151</v>
      </c>
      <c r="L108" s="44"/>
      <c r="M108" s="211" t="s">
        <v>44</v>
      </c>
      <c r="N108" s="212" t="s">
        <v>53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152</v>
      </c>
      <c r="AT108" s="215" t="s">
        <v>147</v>
      </c>
      <c r="AU108" s="215" t="s">
        <v>92</v>
      </c>
      <c r="AY108" s="16" t="s">
        <v>145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6" t="s">
        <v>90</v>
      </c>
      <c r="BK108" s="216">
        <f>ROUND(I108*H108,2)</f>
        <v>0</v>
      </c>
      <c r="BL108" s="16" t="s">
        <v>152</v>
      </c>
      <c r="BM108" s="215" t="s">
        <v>679</v>
      </c>
    </row>
    <row r="109" s="2" customFormat="1">
      <c r="A109" s="38"/>
      <c r="B109" s="39"/>
      <c r="C109" s="40"/>
      <c r="D109" s="217" t="s">
        <v>154</v>
      </c>
      <c r="E109" s="40"/>
      <c r="F109" s="218" t="s">
        <v>201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6" t="s">
        <v>154</v>
      </c>
      <c r="AU109" s="16" t="s">
        <v>92</v>
      </c>
    </row>
    <row r="110" s="13" customFormat="1">
      <c r="A110" s="13"/>
      <c r="B110" s="222"/>
      <c r="C110" s="223"/>
      <c r="D110" s="224" t="s">
        <v>166</v>
      </c>
      <c r="E110" s="223"/>
      <c r="F110" s="226" t="s">
        <v>680</v>
      </c>
      <c r="G110" s="223"/>
      <c r="H110" s="227">
        <v>74.596999999999994</v>
      </c>
      <c r="I110" s="228"/>
      <c r="J110" s="223"/>
      <c r="K110" s="223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166</v>
      </c>
      <c r="AU110" s="233" t="s">
        <v>92</v>
      </c>
      <c r="AV110" s="13" t="s">
        <v>92</v>
      </c>
      <c r="AW110" s="13" t="s">
        <v>4</v>
      </c>
      <c r="AX110" s="13" t="s">
        <v>90</v>
      </c>
      <c r="AY110" s="233" t="s">
        <v>145</v>
      </c>
    </row>
    <row r="111" s="2" customFormat="1" ht="37.8" customHeight="1">
      <c r="A111" s="38"/>
      <c r="B111" s="39"/>
      <c r="C111" s="204" t="s">
        <v>178</v>
      </c>
      <c r="D111" s="204" t="s">
        <v>147</v>
      </c>
      <c r="E111" s="205" t="s">
        <v>204</v>
      </c>
      <c r="F111" s="206" t="s">
        <v>205</v>
      </c>
      <c r="G111" s="207" t="s">
        <v>163</v>
      </c>
      <c r="H111" s="208">
        <v>88.180000000000007</v>
      </c>
      <c r="I111" s="209"/>
      <c r="J111" s="210">
        <f>ROUND(I111*H111,2)</f>
        <v>0</v>
      </c>
      <c r="K111" s="206" t="s">
        <v>151</v>
      </c>
      <c r="L111" s="44"/>
      <c r="M111" s="211" t="s">
        <v>44</v>
      </c>
      <c r="N111" s="212" t="s">
        <v>53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152</v>
      </c>
      <c r="AT111" s="215" t="s">
        <v>147</v>
      </c>
      <c r="AU111" s="215" t="s">
        <v>92</v>
      </c>
      <c r="AY111" s="16" t="s">
        <v>145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6" t="s">
        <v>90</v>
      </c>
      <c r="BK111" s="216">
        <f>ROUND(I111*H111,2)</f>
        <v>0</v>
      </c>
      <c r="BL111" s="16" t="s">
        <v>152</v>
      </c>
      <c r="BM111" s="215" t="s">
        <v>681</v>
      </c>
    </row>
    <row r="112" s="2" customFormat="1">
      <c r="A112" s="38"/>
      <c r="B112" s="39"/>
      <c r="C112" s="40"/>
      <c r="D112" s="217" t="s">
        <v>154</v>
      </c>
      <c r="E112" s="40"/>
      <c r="F112" s="218" t="s">
        <v>207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6" t="s">
        <v>154</v>
      </c>
      <c r="AU112" s="16" t="s">
        <v>92</v>
      </c>
    </row>
    <row r="113" s="13" customFormat="1">
      <c r="A113" s="13"/>
      <c r="B113" s="222"/>
      <c r="C113" s="223"/>
      <c r="D113" s="224" t="s">
        <v>166</v>
      </c>
      <c r="E113" s="225" t="s">
        <v>44</v>
      </c>
      <c r="F113" s="226" t="s">
        <v>682</v>
      </c>
      <c r="G113" s="223"/>
      <c r="H113" s="227">
        <v>61.5</v>
      </c>
      <c r="I113" s="228"/>
      <c r="J113" s="223"/>
      <c r="K113" s="223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166</v>
      </c>
      <c r="AU113" s="233" t="s">
        <v>92</v>
      </c>
      <c r="AV113" s="13" t="s">
        <v>92</v>
      </c>
      <c r="AW113" s="13" t="s">
        <v>42</v>
      </c>
      <c r="AX113" s="13" t="s">
        <v>82</v>
      </c>
      <c r="AY113" s="233" t="s">
        <v>145</v>
      </c>
    </row>
    <row r="114" s="13" customFormat="1">
      <c r="A114" s="13"/>
      <c r="B114" s="222"/>
      <c r="C114" s="223"/>
      <c r="D114" s="224" t="s">
        <v>166</v>
      </c>
      <c r="E114" s="225" t="s">
        <v>44</v>
      </c>
      <c r="F114" s="226" t="s">
        <v>683</v>
      </c>
      <c r="G114" s="223"/>
      <c r="H114" s="227">
        <v>19.48</v>
      </c>
      <c r="I114" s="228"/>
      <c r="J114" s="223"/>
      <c r="K114" s="223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166</v>
      </c>
      <c r="AU114" s="233" t="s">
        <v>92</v>
      </c>
      <c r="AV114" s="13" t="s">
        <v>92</v>
      </c>
      <c r="AW114" s="13" t="s">
        <v>42</v>
      </c>
      <c r="AX114" s="13" t="s">
        <v>82</v>
      </c>
      <c r="AY114" s="233" t="s">
        <v>145</v>
      </c>
    </row>
    <row r="115" s="13" customFormat="1">
      <c r="A115" s="13"/>
      <c r="B115" s="222"/>
      <c r="C115" s="223"/>
      <c r="D115" s="224" t="s">
        <v>166</v>
      </c>
      <c r="E115" s="225" t="s">
        <v>44</v>
      </c>
      <c r="F115" s="226" t="s">
        <v>684</v>
      </c>
      <c r="G115" s="223"/>
      <c r="H115" s="227">
        <v>12</v>
      </c>
      <c r="I115" s="228"/>
      <c r="J115" s="223"/>
      <c r="K115" s="223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166</v>
      </c>
      <c r="AU115" s="233" t="s">
        <v>92</v>
      </c>
      <c r="AV115" s="13" t="s">
        <v>92</v>
      </c>
      <c r="AW115" s="13" t="s">
        <v>42</v>
      </c>
      <c r="AX115" s="13" t="s">
        <v>82</v>
      </c>
      <c r="AY115" s="233" t="s">
        <v>145</v>
      </c>
    </row>
    <row r="116" s="13" customFormat="1">
      <c r="A116" s="13"/>
      <c r="B116" s="222"/>
      <c r="C116" s="223"/>
      <c r="D116" s="224" t="s">
        <v>166</v>
      </c>
      <c r="E116" s="225" t="s">
        <v>44</v>
      </c>
      <c r="F116" s="226" t="s">
        <v>685</v>
      </c>
      <c r="G116" s="223"/>
      <c r="H116" s="227">
        <v>4.4000000000000004</v>
      </c>
      <c r="I116" s="228"/>
      <c r="J116" s="223"/>
      <c r="K116" s="223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166</v>
      </c>
      <c r="AU116" s="233" t="s">
        <v>92</v>
      </c>
      <c r="AV116" s="13" t="s">
        <v>92</v>
      </c>
      <c r="AW116" s="13" t="s">
        <v>42</v>
      </c>
      <c r="AX116" s="13" t="s">
        <v>82</v>
      </c>
      <c r="AY116" s="233" t="s">
        <v>145</v>
      </c>
    </row>
    <row r="117" s="13" customFormat="1">
      <c r="A117" s="13"/>
      <c r="B117" s="222"/>
      <c r="C117" s="223"/>
      <c r="D117" s="224" t="s">
        <v>166</v>
      </c>
      <c r="E117" s="225" t="s">
        <v>44</v>
      </c>
      <c r="F117" s="226" t="s">
        <v>686</v>
      </c>
      <c r="G117" s="223"/>
      <c r="H117" s="227">
        <v>-9.1999999999999993</v>
      </c>
      <c r="I117" s="228"/>
      <c r="J117" s="223"/>
      <c r="K117" s="223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166</v>
      </c>
      <c r="AU117" s="233" t="s">
        <v>92</v>
      </c>
      <c r="AV117" s="13" t="s">
        <v>92</v>
      </c>
      <c r="AW117" s="13" t="s">
        <v>42</v>
      </c>
      <c r="AX117" s="13" t="s">
        <v>82</v>
      </c>
      <c r="AY117" s="233" t="s">
        <v>145</v>
      </c>
    </row>
    <row r="118" s="2" customFormat="1" ht="44.25" customHeight="1">
      <c r="A118" s="38"/>
      <c r="B118" s="39"/>
      <c r="C118" s="204" t="s">
        <v>184</v>
      </c>
      <c r="D118" s="204" t="s">
        <v>147</v>
      </c>
      <c r="E118" s="205" t="s">
        <v>501</v>
      </c>
      <c r="F118" s="206" t="s">
        <v>502</v>
      </c>
      <c r="G118" s="207" t="s">
        <v>170</v>
      </c>
      <c r="H118" s="208">
        <v>49.634</v>
      </c>
      <c r="I118" s="209"/>
      <c r="J118" s="210">
        <f>ROUND(I118*H118,2)</f>
        <v>0</v>
      </c>
      <c r="K118" s="206" t="s">
        <v>151</v>
      </c>
      <c r="L118" s="44"/>
      <c r="M118" s="211" t="s">
        <v>44</v>
      </c>
      <c r="N118" s="212" t="s">
        <v>53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152</v>
      </c>
      <c r="AT118" s="215" t="s">
        <v>147</v>
      </c>
      <c r="AU118" s="215" t="s">
        <v>92</v>
      </c>
      <c r="AY118" s="16" t="s">
        <v>145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6" t="s">
        <v>90</v>
      </c>
      <c r="BK118" s="216">
        <f>ROUND(I118*H118,2)</f>
        <v>0</v>
      </c>
      <c r="BL118" s="16" t="s">
        <v>152</v>
      </c>
      <c r="BM118" s="215" t="s">
        <v>687</v>
      </c>
    </row>
    <row r="119" s="2" customFormat="1">
      <c r="A119" s="38"/>
      <c r="B119" s="39"/>
      <c r="C119" s="40"/>
      <c r="D119" s="217" t="s">
        <v>154</v>
      </c>
      <c r="E119" s="40"/>
      <c r="F119" s="218" t="s">
        <v>504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6" t="s">
        <v>154</v>
      </c>
      <c r="AU119" s="16" t="s">
        <v>92</v>
      </c>
    </row>
    <row r="120" s="13" customFormat="1">
      <c r="A120" s="13"/>
      <c r="B120" s="222"/>
      <c r="C120" s="223"/>
      <c r="D120" s="224" t="s">
        <v>166</v>
      </c>
      <c r="E120" s="225" t="s">
        <v>44</v>
      </c>
      <c r="F120" s="226" t="s">
        <v>688</v>
      </c>
      <c r="G120" s="223"/>
      <c r="H120" s="227">
        <v>61.5</v>
      </c>
      <c r="I120" s="228"/>
      <c r="J120" s="223"/>
      <c r="K120" s="223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166</v>
      </c>
      <c r="AU120" s="233" t="s">
        <v>92</v>
      </c>
      <c r="AV120" s="13" t="s">
        <v>92</v>
      </c>
      <c r="AW120" s="13" t="s">
        <v>42</v>
      </c>
      <c r="AX120" s="13" t="s">
        <v>82</v>
      </c>
      <c r="AY120" s="233" t="s">
        <v>145</v>
      </c>
    </row>
    <row r="121" s="13" customFormat="1">
      <c r="A121" s="13"/>
      <c r="B121" s="222"/>
      <c r="C121" s="223"/>
      <c r="D121" s="224" t="s">
        <v>166</v>
      </c>
      <c r="E121" s="225" t="s">
        <v>44</v>
      </c>
      <c r="F121" s="226" t="s">
        <v>689</v>
      </c>
      <c r="G121" s="223"/>
      <c r="H121" s="227">
        <v>-6.1500000000000004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166</v>
      </c>
      <c r="AU121" s="233" t="s">
        <v>92</v>
      </c>
      <c r="AV121" s="13" t="s">
        <v>92</v>
      </c>
      <c r="AW121" s="13" t="s">
        <v>42</v>
      </c>
      <c r="AX121" s="13" t="s">
        <v>82</v>
      </c>
      <c r="AY121" s="233" t="s">
        <v>145</v>
      </c>
    </row>
    <row r="122" s="13" customFormat="1">
      <c r="A122" s="13"/>
      <c r="B122" s="222"/>
      <c r="C122" s="223"/>
      <c r="D122" s="224" t="s">
        <v>166</v>
      </c>
      <c r="E122" s="225" t="s">
        <v>44</v>
      </c>
      <c r="F122" s="226" t="s">
        <v>690</v>
      </c>
      <c r="G122" s="223"/>
      <c r="H122" s="227">
        <v>-30.808</v>
      </c>
      <c r="I122" s="228"/>
      <c r="J122" s="223"/>
      <c r="K122" s="223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166</v>
      </c>
      <c r="AU122" s="233" t="s">
        <v>92</v>
      </c>
      <c r="AV122" s="13" t="s">
        <v>92</v>
      </c>
      <c r="AW122" s="13" t="s">
        <v>42</v>
      </c>
      <c r="AX122" s="13" t="s">
        <v>82</v>
      </c>
      <c r="AY122" s="233" t="s">
        <v>145</v>
      </c>
    </row>
    <row r="123" s="13" customFormat="1">
      <c r="A123" s="13"/>
      <c r="B123" s="222"/>
      <c r="C123" s="223"/>
      <c r="D123" s="224" t="s">
        <v>166</v>
      </c>
      <c r="E123" s="225" t="s">
        <v>44</v>
      </c>
      <c r="F123" s="226" t="s">
        <v>691</v>
      </c>
      <c r="G123" s="223"/>
      <c r="H123" s="227">
        <v>24.350000000000001</v>
      </c>
      <c r="I123" s="228"/>
      <c r="J123" s="223"/>
      <c r="K123" s="223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166</v>
      </c>
      <c r="AU123" s="233" t="s">
        <v>92</v>
      </c>
      <c r="AV123" s="13" t="s">
        <v>92</v>
      </c>
      <c r="AW123" s="13" t="s">
        <v>42</v>
      </c>
      <c r="AX123" s="13" t="s">
        <v>82</v>
      </c>
      <c r="AY123" s="233" t="s">
        <v>145</v>
      </c>
    </row>
    <row r="124" s="13" customFormat="1">
      <c r="A124" s="13"/>
      <c r="B124" s="222"/>
      <c r="C124" s="223"/>
      <c r="D124" s="224" t="s">
        <v>166</v>
      </c>
      <c r="E124" s="225" t="s">
        <v>44</v>
      </c>
      <c r="F124" s="226" t="s">
        <v>692</v>
      </c>
      <c r="G124" s="223"/>
      <c r="H124" s="227">
        <v>-1.948</v>
      </c>
      <c r="I124" s="228"/>
      <c r="J124" s="223"/>
      <c r="K124" s="223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166</v>
      </c>
      <c r="AU124" s="233" t="s">
        <v>92</v>
      </c>
      <c r="AV124" s="13" t="s">
        <v>92</v>
      </c>
      <c r="AW124" s="13" t="s">
        <v>42</v>
      </c>
      <c r="AX124" s="13" t="s">
        <v>82</v>
      </c>
      <c r="AY124" s="233" t="s">
        <v>145</v>
      </c>
    </row>
    <row r="125" s="13" customFormat="1">
      <c r="A125" s="13"/>
      <c r="B125" s="222"/>
      <c r="C125" s="223"/>
      <c r="D125" s="224" t="s">
        <v>166</v>
      </c>
      <c r="E125" s="225" t="s">
        <v>44</v>
      </c>
      <c r="F125" s="226" t="s">
        <v>693</v>
      </c>
      <c r="G125" s="223"/>
      <c r="H125" s="227">
        <v>-8.3360000000000003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166</v>
      </c>
      <c r="AU125" s="233" t="s">
        <v>92</v>
      </c>
      <c r="AV125" s="13" t="s">
        <v>92</v>
      </c>
      <c r="AW125" s="13" t="s">
        <v>42</v>
      </c>
      <c r="AX125" s="13" t="s">
        <v>82</v>
      </c>
      <c r="AY125" s="233" t="s">
        <v>145</v>
      </c>
    </row>
    <row r="126" s="13" customFormat="1">
      <c r="A126" s="13"/>
      <c r="B126" s="222"/>
      <c r="C126" s="223"/>
      <c r="D126" s="224" t="s">
        <v>166</v>
      </c>
      <c r="E126" s="225" t="s">
        <v>44</v>
      </c>
      <c r="F126" s="226" t="s">
        <v>694</v>
      </c>
      <c r="G126" s="223"/>
      <c r="H126" s="227">
        <v>18</v>
      </c>
      <c r="I126" s="228"/>
      <c r="J126" s="223"/>
      <c r="K126" s="223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166</v>
      </c>
      <c r="AU126" s="233" t="s">
        <v>92</v>
      </c>
      <c r="AV126" s="13" t="s">
        <v>92</v>
      </c>
      <c r="AW126" s="13" t="s">
        <v>42</v>
      </c>
      <c r="AX126" s="13" t="s">
        <v>82</v>
      </c>
      <c r="AY126" s="233" t="s">
        <v>145</v>
      </c>
    </row>
    <row r="127" s="13" customFormat="1">
      <c r="A127" s="13"/>
      <c r="B127" s="222"/>
      <c r="C127" s="223"/>
      <c r="D127" s="224" t="s">
        <v>166</v>
      </c>
      <c r="E127" s="225" t="s">
        <v>44</v>
      </c>
      <c r="F127" s="226" t="s">
        <v>695</v>
      </c>
      <c r="G127" s="223"/>
      <c r="H127" s="227">
        <v>-4.4089999999999998</v>
      </c>
      <c r="I127" s="228"/>
      <c r="J127" s="223"/>
      <c r="K127" s="223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166</v>
      </c>
      <c r="AU127" s="233" t="s">
        <v>92</v>
      </c>
      <c r="AV127" s="13" t="s">
        <v>92</v>
      </c>
      <c r="AW127" s="13" t="s">
        <v>42</v>
      </c>
      <c r="AX127" s="13" t="s">
        <v>82</v>
      </c>
      <c r="AY127" s="233" t="s">
        <v>145</v>
      </c>
    </row>
    <row r="128" s="13" customFormat="1">
      <c r="A128" s="13"/>
      <c r="B128" s="222"/>
      <c r="C128" s="223"/>
      <c r="D128" s="224" t="s">
        <v>166</v>
      </c>
      <c r="E128" s="225" t="s">
        <v>44</v>
      </c>
      <c r="F128" s="226" t="s">
        <v>665</v>
      </c>
      <c r="G128" s="223"/>
      <c r="H128" s="227">
        <v>5.5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166</v>
      </c>
      <c r="AU128" s="233" t="s">
        <v>92</v>
      </c>
      <c r="AV128" s="13" t="s">
        <v>92</v>
      </c>
      <c r="AW128" s="13" t="s">
        <v>42</v>
      </c>
      <c r="AX128" s="13" t="s">
        <v>82</v>
      </c>
      <c r="AY128" s="233" t="s">
        <v>145</v>
      </c>
    </row>
    <row r="129" s="13" customFormat="1">
      <c r="A129" s="13"/>
      <c r="B129" s="222"/>
      <c r="C129" s="223"/>
      <c r="D129" s="224" t="s">
        <v>166</v>
      </c>
      <c r="E129" s="225" t="s">
        <v>44</v>
      </c>
      <c r="F129" s="226" t="s">
        <v>696</v>
      </c>
      <c r="G129" s="223"/>
      <c r="H129" s="227">
        <v>-0.44</v>
      </c>
      <c r="I129" s="228"/>
      <c r="J129" s="223"/>
      <c r="K129" s="223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166</v>
      </c>
      <c r="AU129" s="233" t="s">
        <v>92</v>
      </c>
      <c r="AV129" s="13" t="s">
        <v>92</v>
      </c>
      <c r="AW129" s="13" t="s">
        <v>42</v>
      </c>
      <c r="AX129" s="13" t="s">
        <v>82</v>
      </c>
      <c r="AY129" s="233" t="s">
        <v>145</v>
      </c>
    </row>
    <row r="130" s="13" customFormat="1">
      <c r="A130" s="13"/>
      <c r="B130" s="222"/>
      <c r="C130" s="223"/>
      <c r="D130" s="224" t="s">
        <v>166</v>
      </c>
      <c r="E130" s="225" t="s">
        <v>44</v>
      </c>
      <c r="F130" s="226" t="s">
        <v>697</v>
      </c>
      <c r="G130" s="223"/>
      <c r="H130" s="227">
        <v>-1.54</v>
      </c>
      <c r="I130" s="228"/>
      <c r="J130" s="223"/>
      <c r="K130" s="223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166</v>
      </c>
      <c r="AU130" s="233" t="s">
        <v>92</v>
      </c>
      <c r="AV130" s="13" t="s">
        <v>92</v>
      </c>
      <c r="AW130" s="13" t="s">
        <v>42</v>
      </c>
      <c r="AX130" s="13" t="s">
        <v>82</v>
      </c>
      <c r="AY130" s="233" t="s">
        <v>145</v>
      </c>
    </row>
    <row r="131" s="13" customFormat="1">
      <c r="A131" s="13"/>
      <c r="B131" s="222"/>
      <c r="C131" s="223"/>
      <c r="D131" s="224" t="s">
        <v>166</v>
      </c>
      <c r="E131" s="225" t="s">
        <v>44</v>
      </c>
      <c r="F131" s="226" t="s">
        <v>698</v>
      </c>
      <c r="G131" s="223"/>
      <c r="H131" s="227">
        <v>-6.085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166</v>
      </c>
      <c r="AU131" s="233" t="s">
        <v>92</v>
      </c>
      <c r="AV131" s="13" t="s">
        <v>92</v>
      </c>
      <c r="AW131" s="13" t="s">
        <v>42</v>
      </c>
      <c r="AX131" s="13" t="s">
        <v>82</v>
      </c>
      <c r="AY131" s="233" t="s">
        <v>145</v>
      </c>
    </row>
    <row r="132" s="2" customFormat="1" ht="66.75" customHeight="1">
      <c r="A132" s="38"/>
      <c r="B132" s="39"/>
      <c r="C132" s="204" t="s">
        <v>189</v>
      </c>
      <c r="D132" s="204" t="s">
        <v>147</v>
      </c>
      <c r="E132" s="205" t="s">
        <v>514</v>
      </c>
      <c r="F132" s="206" t="s">
        <v>515</v>
      </c>
      <c r="G132" s="207" t="s">
        <v>170</v>
      </c>
      <c r="H132" s="208">
        <v>47.420999999999999</v>
      </c>
      <c r="I132" s="209"/>
      <c r="J132" s="210">
        <f>ROUND(I132*H132,2)</f>
        <v>0</v>
      </c>
      <c r="K132" s="206" t="s">
        <v>151</v>
      </c>
      <c r="L132" s="44"/>
      <c r="M132" s="211" t="s">
        <v>44</v>
      </c>
      <c r="N132" s="212" t="s">
        <v>53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152</v>
      </c>
      <c r="AT132" s="215" t="s">
        <v>147</v>
      </c>
      <c r="AU132" s="215" t="s">
        <v>92</v>
      </c>
      <c r="AY132" s="16" t="s">
        <v>145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90</v>
      </c>
      <c r="BK132" s="216">
        <f>ROUND(I132*H132,2)</f>
        <v>0</v>
      </c>
      <c r="BL132" s="16" t="s">
        <v>152</v>
      </c>
      <c r="BM132" s="215" t="s">
        <v>699</v>
      </c>
    </row>
    <row r="133" s="2" customFormat="1">
      <c r="A133" s="38"/>
      <c r="B133" s="39"/>
      <c r="C133" s="40"/>
      <c r="D133" s="217" t="s">
        <v>154</v>
      </c>
      <c r="E133" s="40"/>
      <c r="F133" s="218" t="s">
        <v>517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154</v>
      </c>
      <c r="AU133" s="16" t="s">
        <v>92</v>
      </c>
    </row>
    <row r="134" s="13" customFormat="1">
      <c r="A134" s="13"/>
      <c r="B134" s="222"/>
      <c r="C134" s="223"/>
      <c r="D134" s="224" t="s">
        <v>166</v>
      </c>
      <c r="E134" s="225" t="s">
        <v>44</v>
      </c>
      <c r="F134" s="226" t="s">
        <v>700</v>
      </c>
      <c r="G134" s="223"/>
      <c r="H134" s="227">
        <v>30.808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166</v>
      </c>
      <c r="AU134" s="233" t="s">
        <v>92</v>
      </c>
      <c r="AV134" s="13" t="s">
        <v>92</v>
      </c>
      <c r="AW134" s="13" t="s">
        <v>42</v>
      </c>
      <c r="AX134" s="13" t="s">
        <v>82</v>
      </c>
      <c r="AY134" s="233" t="s">
        <v>145</v>
      </c>
    </row>
    <row r="135" s="13" customFormat="1">
      <c r="A135" s="13"/>
      <c r="B135" s="222"/>
      <c r="C135" s="223"/>
      <c r="D135" s="224" t="s">
        <v>166</v>
      </c>
      <c r="E135" s="225" t="s">
        <v>44</v>
      </c>
      <c r="F135" s="226" t="s">
        <v>701</v>
      </c>
      <c r="G135" s="223"/>
      <c r="H135" s="227">
        <v>8.3360000000000003</v>
      </c>
      <c r="I135" s="228"/>
      <c r="J135" s="223"/>
      <c r="K135" s="223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166</v>
      </c>
      <c r="AU135" s="233" t="s">
        <v>92</v>
      </c>
      <c r="AV135" s="13" t="s">
        <v>92</v>
      </c>
      <c r="AW135" s="13" t="s">
        <v>42</v>
      </c>
      <c r="AX135" s="13" t="s">
        <v>82</v>
      </c>
      <c r="AY135" s="233" t="s">
        <v>145</v>
      </c>
    </row>
    <row r="136" s="13" customFormat="1">
      <c r="A136" s="13"/>
      <c r="B136" s="222"/>
      <c r="C136" s="223"/>
      <c r="D136" s="224" t="s">
        <v>166</v>
      </c>
      <c r="E136" s="225" t="s">
        <v>44</v>
      </c>
      <c r="F136" s="226" t="s">
        <v>702</v>
      </c>
      <c r="G136" s="223"/>
      <c r="H136" s="227">
        <v>10.331</v>
      </c>
      <c r="I136" s="228"/>
      <c r="J136" s="223"/>
      <c r="K136" s="223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166</v>
      </c>
      <c r="AU136" s="233" t="s">
        <v>92</v>
      </c>
      <c r="AV136" s="13" t="s">
        <v>92</v>
      </c>
      <c r="AW136" s="13" t="s">
        <v>42</v>
      </c>
      <c r="AX136" s="13" t="s">
        <v>82</v>
      </c>
      <c r="AY136" s="233" t="s">
        <v>145</v>
      </c>
    </row>
    <row r="137" s="13" customFormat="1">
      <c r="A137" s="13"/>
      <c r="B137" s="222"/>
      <c r="C137" s="223"/>
      <c r="D137" s="224" t="s">
        <v>166</v>
      </c>
      <c r="E137" s="225" t="s">
        <v>44</v>
      </c>
      <c r="F137" s="226" t="s">
        <v>703</v>
      </c>
      <c r="G137" s="223"/>
      <c r="H137" s="227">
        <v>2.4409999999999998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166</v>
      </c>
      <c r="AU137" s="233" t="s">
        <v>92</v>
      </c>
      <c r="AV137" s="13" t="s">
        <v>92</v>
      </c>
      <c r="AW137" s="13" t="s">
        <v>42</v>
      </c>
      <c r="AX137" s="13" t="s">
        <v>82</v>
      </c>
      <c r="AY137" s="233" t="s">
        <v>145</v>
      </c>
    </row>
    <row r="138" s="13" customFormat="1">
      <c r="A138" s="13"/>
      <c r="B138" s="222"/>
      <c r="C138" s="223"/>
      <c r="D138" s="224" t="s">
        <v>166</v>
      </c>
      <c r="E138" s="225" t="s">
        <v>44</v>
      </c>
      <c r="F138" s="226" t="s">
        <v>704</v>
      </c>
      <c r="G138" s="223"/>
      <c r="H138" s="227">
        <v>-4.4950000000000001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166</v>
      </c>
      <c r="AU138" s="233" t="s">
        <v>92</v>
      </c>
      <c r="AV138" s="13" t="s">
        <v>92</v>
      </c>
      <c r="AW138" s="13" t="s">
        <v>42</v>
      </c>
      <c r="AX138" s="13" t="s">
        <v>82</v>
      </c>
      <c r="AY138" s="233" t="s">
        <v>145</v>
      </c>
    </row>
    <row r="139" s="2" customFormat="1" ht="16.5" customHeight="1">
      <c r="A139" s="38"/>
      <c r="B139" s="39"/>
      <c r="C139" s="234" t="s">
        <v>196</v>
      </c>
      <c r="D139" s="234" t="s">
        <v>240</v>
      </c>
      <c r="E139" s="235" t="s">
        <v>521</v>
      </c>
      <c r="F139" s="236" t="s">
        <v>522</v>
      </c>
      <c r="G139" s="237" t="s">
        <v>199</v>
      </c>
      <c r="H139" s="238">
        <v>94.841999999999999</v>
      </c>
      <c r="I139" s="239"/>
      <c r="J139" s="240">
        <f>ROUND(I139*H139,2)</f>
        <v>0</v>
      </c>
      <c r="K139" s="236" t="s">
        <v>151</v>
      </c>
      <c r="L139" s="241"/>
      <c r="M139" s="242" t="s">
        <v>44</v>
      </c>
      <c r="N139" s="243" t="s">
        <v>53</v>
      </c>
      <c r="O139" s="84"/>
      <c r="P139" s="213">
        <f>O139*H139</f>
        <v>0</v>
      </c>
      <c r="Q139" s="213">
        <v>1</v>
      </c>
      <c r="R139" s="213">
        <f>Q139*H139</f>
        <v>94.841999999999999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196</v>
      </c>
      <c r="AT139" s="215" t="s">
        <v>240</v>
      </c>
      <c r="AU139" s="215" t="s">
        <v>92</v>
      </c>
      <c r="AY139" s="16" t="s">
        <v>145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90</v>
      </c>
      <c r="BK139" s="216">
        <f>ROUND(I139*H139,2)</f>
        <v>0</v>
      </c>
      <c r="BL139" s="16" t="s">
        <v>152</v>
      </c>
      <c r="BM139" s="215" t="s">
        <v>705</v>
      </c>
    </row>
    <row r="140" s="2" customFormat="1">
      <c r="A140" s="38"/>
      <c r="B140" s="39"/>
      <c r="C140" s="40"/>
      <c r="D140" s="217" t="s">
        <v>154</v>
      </c>
      <c r="E140" s="40"/>
      <c r="F140" s="218" t="s">
        <v>524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154</v>
      </c>
      <c r="AU140" s="16" t="s">
        <v>92</v>
      </c>
    </row>
    <row r="141" s="13" customFormat="1">
      <c r="A141" s="13"/>
      <c r="B141" s="222"/>
      <c r="C141" s="223"/>
      <c r="D141" s="224" t="s">
        <v>166</v>
      </c>
      <c r="E141" s="223"/>
      <c r="F141" s="226" t="s">
        <v>706</v>
      </c>
      <c r="G141" s="223"/>
      <c r="H141" s="227">
        <v>94.841999999999999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166</v>
      </c>
      <c r="AU141" s="233" t="s">
        <v>92</v>
      </c>
      <c r="AV141" s="13" t="s">
        <v>92</v>
      </c>
      <c r="AW141" s="13" t="s">
        <v>4</v>
      </c>
      <c r="AX141" s="13" t="s">
        <v>90</v>
      </c>
      <c r="AY141" s="233" t="s">
        <v>145</v>
      </c>
    </row>
    <row r="142" s="12" customFormat="1" ht="22.8" customHeight="1">
      <c r="A142" s="12"/>
      <c r="B142" s="188"/>
      <c r="C142" s="189"/>
      <c r="D142" s="190" t="s">
        <v>81</v>
      </c>
      <c r="E142" s="202" t="s">
        <v>92</v>
      </c>
      <c r="F142" s="202" t="s">
        <v>233</v>
      </c>
      <c r="G142" s="189"/>
      <c r="H142" s="189"/>
      <c r="I142" s="192"/>
      <c r="J142" s="203">
        <f>BK142</f>
        <v>0</v>
      </c>
      <c r="K142" s="189"/>
      <c r="L142" s="194"/>
      <c r="M142" s="195"/>
      <c r="N142" s="196"/>
      <c r="O142" s="196"/>
      <c r="P142" s="197">
        <f>SUM(P143:P148)</f>
        <v>0</v>
      </c>
      <c r="Q142" s="196"/>
      <c r="R142" s="197">
        <f>SUM(R143:R148)</f>
        <v>14.62656</v>
      </c>
      <c r="S142" s="196"/>
      <c r="T142" s="198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9" t="s">
        <v>90</v>
      </c>
      <c r="AT142" s="200" t="s">
        <v>81</v>
      </c>
      <c r="AU142" s="200" t="s">
        <v>90</v>
      </c>
      <c r="AY142" s="199" t="s">
        <v>145</v>
      </c>
      <c r="BK142" s="201">
        <f>SUM(BK143:BK148)</f>
        <v>0</v>
      </c>
    </row>
    <row r="143" s="2" customFormat="1" ht="21.75" customHeight="1">
      <c r="A143" s="38"/>
      <c r="B143" s="39"/>
      <c r="C143" s="204" t="s">
        <v>203</v>
      </c>
      <c r="D143" s="204" t="s">
        <v>147</v>
      </c>
      <c r="E143" s="205" t="s">
        <v>247</v>
      </c>
      <c r="F143" s="206" t="s">
        <v>248</v>
      </c>
      <c r="G143" s="207" t="s">
        <v>170</v>
      </c>
      <c r="H143" s="208">
        <v>7.6180000000000003</v>
      </c>
      <c r="I143" s="209"/>
      <c r="J143" s="210">
        <f>ROUND(I143*H143,2)</f>
        <v>0</v>
      </c>
      <c r="K143" s="206" t="s">
        <v>151</v>
      </c>
      <c r="L143" s="44"/>
      <c r="M143" s="211" t="s">
        <v>44</v>
      </c>
      <c r="N143" s="212" t="s">
        <v>53</v>
      </c>
      <c r="O143" s="84"/>
      <c r="P143" s="213">
        <f>O143*H143</f>
        <v>0</v>
      </c>
      <c r="Q143" s="213">
        <v>1.9199999999999999</v>
      </c>
      <c r="R143" s="213">
        <f>Q143*H143</f>
        <v>14.62656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152</v>
      </c>
      <c r="AT143" s="215" t="s">
        <v>147</v>
      </c>
      <c r="AU143" s="215" t="s">
        <v>92</v>
      </c>
      <c r="AY143" s="16" t="s">
        <v>145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90</v>
      </c>
      <c r="BK143" s="216">
        <f>ROUND(I143*H143,2)</f>
        <v>0</v>
      </c>
      <c r="BL143" s="16" t="s">
        <v>152</v>
      </c>
      <c r="BM143" s="215" t="s">
        <v>707</v>
      </c>
    </row>
    <row r="144" s="2" customFormat="1">
      <c r="A144" s="38"/>
      <c r="B144" s="39"/>
      <c r="C144" s="40"/>
      <c r="D144" s="217" t="s">
        <v>154</v>
      </c>
      <c r="E144" s="40"/>
      <c r="F144" s="218" t="s">
        <v>250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6" t="s">
        <v>154</v>
      </c>
      <c r="AU144" s="16" t="s">
        <v>92</v>
      </c>
    </row>
    <row r="145" s="13" customFormat="1">
      <c r="A145" s="13"/>
      <c r="B145" s="222"/>
      <c r="C145" s="223"/>
      <c r="D145" s="224" t="s">
        <v>166</v>
      </c>
      <c r="E145" s="225" t="s">
        <v>44</v>
      </c>
      <c r="F145" s="226" t="s">
        <v>708</v>
      </c>
      <c r="G145" s="223"/>
      <c r="H145" s="227">
        <v>6.1500000000000004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166</v>
      </c>
      <c r="AU145" s="233" t="s">
        <v>92</v>
      </c>
      <c r="AV145" s="13" t="s">
        <v>92</v>
      </c>
      <c r="AW145" s="13" t="s">
        <v>42</v>
      </c>
      <c r="AX145" s="13" t="s">
        <v>82</v>
      </c>
      <c r="AY145" s="233" t="s">
        <v>145</v>
      </c>
    </row>
    <row r="146" s="13" customFormat="1">
      <c r="A146" s="13"/>
      <c r="B146" s="222"/>
      <c r="C146" s="223"/>
      <c r="D146" s="224" t="s">
        <v>166</v>
      </c>
      <c r="E146" s="225" t="s">
        <v>44</v>
      </c>
      <c r="F146" s="226" t="s">
        <v>709</v>
      </c>
      <c r="G146" s="223"/>
      <c r="H146" s="227">
        <v>1.948</v>
      </c>
      <c r="I146" s="228"/>
      <c r="J146" s="223"/>
      <c r="K146" s="223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166</v>
      </c>
      <c r="AU146" s="233" t="s">
        <v>92</v>
      </c>
      <c r="AV146" s="13" t="s">
        <v>92</v>
      </c>
      <c r="AW146" s="13" t="s">
        <v>42</v>
      </c>
      <c r="AX146" s="13" t="s">
        <v>82</v>
      </c>
      <c r="AY146" s="233" t="s">
        <v>145</v>
      </c>
    </row>
    <row r="147" s="13" customFormat="1">
      <c r="A147" s="13"/>
      <c r="B147" s="222"/>
      <c r="C147" s="223"/>
      <c r="D147" s="224" t="s">
        <v>166</v>
      </c>
      <c r="E147" s="225" t="s">
        <v>44</v>
      </c>
      <c r="F147" s="226" t="s">
        <v>710</v>
      </c>
      <c r="G147" s="223"/>
      <c r="H147" s="227">
        <v>0.44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166</v>
      </c>
      <c r="AU147" s="233" t="s">
        <v>92</v>
      </c>
      <c r="AV147" s="13" t="s">
        <v>92</v>
      </c>
      <c r="AW147" s="13" t="s">
        <v>42</v>
      </c>
      <c r="AX147" s="13" t="s">
        <v>82</v>
      </c>
      <c r="AY147" s="233" t="s">
        <v>145</v>
      </c>
    </row>
    <row r="148" s="13" customFormat="1">
      <c r="A148" s="13"/>
      <c r="B148" s="222"/>
      <c r="C148" s="223"/>
      <c r="D148" s="224" t="s">
        <v>166</v>
      </c>
      <c r="E148" s="225" t="s">
        <v>44</v>
      </c>
      <c r="F148" s="226" t="s">
        <v>711</v>
      </c>
      <c r="G148" s="223"/>
      <c r="H148" s="227">
        <v>-0.92000000000000004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166</v>
      </c>
      <c r="AU148" s="233" t="s">
        <v>92</v>
      </c>
      <c r="AV148" s="13" t="s">
        <v>92</v>
      </c>
      <c r="AW148" s="13" t="s">
        <v>42</v>
      </c>
      <c r="AX148" s="13" t="s">
        <v>82</v>
      </c>
      <c r="AY148" s="233" t="s">
        <v>145</v>
      </c>
    </row>
    <row r="149" s="12" customFormat="1" ht="22.8" customHeight="1">
      <c r="A149" s="12"/>
      <c r="B149" s="188"/>
      <c r="C149" s="189"/>
      <c r="D149" s="190" t="s">
        <v>81</v>
      </c>
      <c r="E149" s="202" t="s">
        <v>160</v>
      </c>
      <c r="F149" s="202" t="s">
        <v>530</v>
      </c>
      <c r="G149" s="189"/>
      <c r="H149" s="189"/>
      <c r="I149" s="192"/>
      <c r="J149" s="203">
        <f>BK149</f>
        <v>0</v>
      </c>
      <c r="K149" s="189"/>
      <c r="L149" s="194"/>
      <c r="M149" s="195"/>
      <c r="N149" s="196"/>
      <c r="O149" s="196"/>
      <c r="P149" s="197">
        <f>SUM(P150:P151)</f>
        <v>0</v>
      </c>
      <c r="Q149" s="196"/>
      <c r="R149" s="197">
        <f>SUM(R150:R151)</f>
        <v>0</v>
      </c>
      <c r="S149" s="196"/>
      <c r="T149" s="198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9" t="s">
        <v>90</v>
      </c>
      <c r="AT149" s="200" t="s">
        <v>81</v>
      </c>
      <c r="AU149" s="200" t="s">
        <v>90</v>
      </c>
      <c r="AY149" s="199" t="s">
        <v>145</v>
      </c>
      <c r="BK149" s="201">
        <f>SUM(BK150:BK151)</f>
        <v>0</v>
      </c>
    </row>
    <row r="150" s="2" customFormat="1" ht="24.15" customHeight="1">
      <c r="A150" s="38"/>
      <c r="B150" s="39"/>
      <c r="C150" s="204" t="s">
        <v>211</v>
      </c>
      <c r="D150" s="204" t="s">
        <v>147</v>
      </c>
      <c r="E150" s="205" t="s">
        <v>531</v>
      </c>
      <c r="F150" s="206" t="s">
        <v>532</v>
      </c>
      <c r="G150" s="207" t="s">
        <v>255</v>
      </c>
      <c r="H150" s="208">
        <v>61.5</v>
      </c>
      <c r="I150" s="209"/>
      <c r="J150" s="210">
        <f>ROUND(I150*H150,2)</f>
        <v>0</v>
      </c>
      <c r="K150" s="206" t="s">
        <v>151</v>
      </c>
      <c r="L150" s="44"/>
      <c r="M150" s="211" t="s">
        <v>44</v>
      </c>
      <c r="N150" s="212" t="s">
        <v>53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152</v>
      </c>
      <c r="AT150" s="215" t="s">
        <v>147</v>
      </c>
      <c r="AU150" s="215" t="s">
        <v>92</v>
      </c>
      <c r="AY150" s="16" t="s">
        <v>145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6" t="s">
        <v>90</v>
      </c>
      <c r="BK150" s="216">
        <f>ROUND(I150*H150,2)</f>
        <v>0</v>
      </c>
      <c r="BL150" s="16" t="s">
        <v>152</v>
      </c>
      <c r="BM150" s="215" t="s">
        <v>712</v>
      </c>
    </row>
    <row r="151" s="2" customFormat="1">
      <c r="A151" s="38"/>
      <c r="B151" s="39"/>
      <c r="C151" s="40"/>
      <c r="D151" s="217" t="s">
        <v>154</v>
      </c>
      <c r="E151" s="40"/>
      <c r="F151" s="218" t="s">
        <v>534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6" t="s">
        <v>154</v>
      </c>
      <c r="AU151" s="16" t="s">
        <v>92</v>
      </c>
    </row>
    <row r="152" s="12" customFormat="1" ht="22.8" customHeight="1">
      <c r="A152" s="12"/>
      <c r="B152" s="188"/>
      <c r="C152" s="189"/>
      <c r="D152" s="190" t="s">
        <v>81</v>
      </c>
      <c r="E152" s="202" t="s">
        <v>196</v>
      </c>
      <c r="F152" s="202" t="s">
        <v>537</v>
      </c>
      <c r="G152" s="189"/>
      <c r="H152" s="189"/>
      <c r="I152" s="192"/>
      <c r="J152" s="203">
        <f>BK152</f>
        <v>0</v>
      </c>
      <c r="K152" s="189"/>
      <c r="L152" s="194"/>
      <c r="M152" s="195"/>
      <c r="N152" s="196"/>
      <c r="O152" s="196"/>
      <c r="P152" s="197">
        <f>SUM(P153:P249)</f>
        <v>0</v>
      </c>
      <c r="Q152" s="196"/>
      <c r="R152" s="197">
        <f>SUM(R153:R249)</f>
        <v>18.649725187999998</v>
      </c>
      <c r="S152" s="196"/>
      <c r="T152" s="198">
        <f>SUM(T153:T249)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99" t="s">
        <v>90</v>
      </c>
      <c r="AT152" s="200" t="s">
        <v>81</v>
      </c>
      <c r="AU152" s="200" t="s">
        <v>90</v>
      </c>
      <c r="AY152" s="199" t="s">
        <v>145</v>
      </c>
      <c r="BK152" s="201">
        <f>SUM(BK153:BK249)</f>
        <v>0</v>
      </c>
    </row>
    <row r="153" s="2" customFormat="1" ht="37.8" customHeight="1">
      <c r="A153" s="38"/>
      <c r="B153" s="39"/>
      <c r="C153" s="204" t="s">
        <v>216</v>
      </c>
      <c r="D153" s="204" t="s">
        <v>147</v>
      </c>
      <c r="E153" s="205" t="s">
        <v>713</v>
      </c>
      <c r="F153" s="206" t="s">
        <v>714</v>
      </c>
      <c r="G153" s="207" t="s">
        <v>255</v>
      </c>
      <c r="H153" s="208">
        <v>5.5</v>
      </c>
      <c r="I153" s="209"/>
      <c r="J153" s="210">
        <f>ROUND(I153*H153,2)</f>
        <v>0</v>
      </c>
      <c r="K153" s="206" t="s">
        <v>151</v>
      </c>
      <c r="L153" s="44"/>
      <c r="M153" s="211" t="s">
        <v>44</v>
      </c>
      <c r="N153" s="212" t="s">
        <v>53</v>
      </c>
      <c r="O153" s="84"/>
      <c r="P153" s="213">
        <f>O153*H153</f>
        <v>0</v>
      </c>
      <c r="Q153" s="213">
        <v>0.00018200000000000001</v>
      </c>
      <c r="R153" s="213">
        <f>Q153*H153</f>
        <v>0.0010009999999999999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152</v>
      </c>
      <c r="AT153" s="215" t="s">
        <v>147</v>
      </c>
      <c r="AU153" s="215" t="s">
        <v>92</v>
      </c>
      <c r="AY153" s="16" t="s">
        <v>145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6" t="s">
        <v>90</v>
      </c>
      <c r="BK153" s="216">
        <f>ROUND(I153*H153,2)</f>
        <v>0</v>
      </c>
      <c r="BL153" s="16" t="s">
        <v>152</v>
      </c>
      <c r="BM153" s="215" t="s">
        <v>715</v>
      </c>
    </row>
    <row r="154" s="2" customFormat="1">
      <c r="A154" s="38"/>
      <c r="B154" s="39"/>
      <c r="C154" s="40"/>
      <c r="D154" s="217" t="s">
        <v>154</v>
      </c>
      <c r="E154" s="40"/>
      <c r="F154" s="218" t="s">
        <v>716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6" t="s">
        <v>154</v>
      </c>
      <c r="AU154" s="16" t="s">
        <v>92</v>
      </c>
    </row>
    <row r="155" s="13" customFormat="1">
      <c r="A155" s="13"/>
      <c r="B155" s="222"/>
      <c r="C155" s="223"/>
      <c r="D155" s="224" t="s">
        <v>166</v>
      </c>
      <c r="E155" s="225" t="s">
        <v>44</v>
      </c>
      <c r="F155" s="226" t="s">
        <v>717</v>
      </c>
      <c r="G155" s="223"/>
      <c r="H155" s="227">
        <v>5.5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166</v>
      </c>
      <c r="AU155" s="233" t="s">
        <v>92</v>
      </c>
      <c r="AV155" s="13" t="s">
        <v>92</v>
      </c>
      <c r="AW155" s="13" t="s">
        <v>42</v>
      </c>
      <c r="AX155" s="13" t="s">
        <v>90</v>
      </c>
      <c r="AY155" s="233" t="s">
        <v>145</v>
      </c>
    </row>
    <row r="156" s="2" customFormat="1" ht="16.5" customHeight="1">
      <c r="A156" s="38"/>
      <c r="B156" s="39"/>
      <c r="C156" s="234" t="s">
        <v>221</v>
      </c>
      <c r="D156" s="234" t="s">
        <v>240</v>
      </c>
      <c r="E156" s="235" t="s">
        <v>718</v>
      </c>
      <c r="F156" s="236" t="s">
        <v>719</v>
      </c>
      <c r="G156" s="237" t="s">
        <v>255</v>
      </c>
      <c r="H156" s="238">
        <v>5.5549999999999997</v>
      </c>
      <c r="I156" s="239"/>
      <c r="J156" s="240">
        <f>ROUND(I156*H156,2)</f>
        <v>0</v>
      </c>
      <c r="K156" s="236" t="s">
        <v>151</v>
      </c>
      <c r="L156" s="241"/>
      <c r="M156" s="242" t="s">
        <v>44</v>
      </c>
      <c r="N156" s="243" t="s">
        <v>53</v>
      </c>
      <c r="O156" s="84"/>
      <c r="P156" s="213">
        <f>O156*H156</f>
        <v>0</v>
      </c>
      <c r="Q156" s="213">
        <v>0.29959999999999998</v>
      </c>
      <c r="R156" s="213">
        <f>Q156*H156</f>
        <v>1.6642779999999997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196</v>
      </c>
      <c r="AT156" s="215" t="s">
        <v>240</v>
      </c>
      <c r="AU156" s="215" t="s">
        <v>92</v>
      </c>
      <c r="AY156" s="16" t="s">
        <v>145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6" t="s">
        <v>90</v>
      </c>
      <c r="BK156" s="216">
        <f>ROUND(I156*H156,2)</f>
        <v>0</v>
      </c>
      <c r="BL156" s="16" t="s">
        <v>152</v>
      </c>
      <c r="BM156" s="215" t="s">
        <v>720</v>
      </c>
    </row>
    <row r="157" s="2" customFormat="1">
      <c r="A157" s="38"/>
      <c r="B157" s="39"/>
      <c r="C157" s="40"/>
      <c r="D157" s="217" t="s">
        <v>154</v>
      </c>
      <c r="E157" s="40"/>
      <c r="F157" s="218" t="s">
        <v>721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6" t="s">
        <v>154</v>
      </c>
      <c r="AU157" s="16" t="s">
        <v>92</v>
      </c>
    </row>
    <row r="158" s="13" customFormat="1">
      <c r="A158" s="13"/>
      <c r="B158" s="222"/>
      <c r="C158" s="223"/>
      <c r="D158" s="224" t="s">
        <v>166</v>
      </c>
      <c r="E158" s="223"/>
      <c r="F158" s="226" t="s">
        <v>722</v>
      </c>
      <c r="G158" s="223"/>
      <c r="H158" s="227">
        <v>5.5549999999999997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166</v>
      </c>
      <c r="AU158" s="233" t="s">
        <v>92</v>
      </c>
      <c r="AV158" s="13" t="s">
        <v>92</v>
      </c>
      <c r="AW158" s="13" t="s">
        <v>4</v>
      </c>
      <c r="AX158" s="13" t="s">
        <v>90</v>
      </c>
      <c r="AY158" s="233" t="s">
        <v>145</v>
      </c>
    </row>
    <row r="159" s="2" customFormat="1" ht="33" customHeight="1">
      <c r="A159" s="38"/>
      <c r="B159" s="39"/>
      <c r="C159" s="204" t="s">
        <v>227</v>
      </c>
      <c r="D159" s="204" t="s">
        <v>147</v>
      </c>
      <c r="E159" s="205" t="s">
        <v>538</v>
      </c>
      <c r="F159" s="206" t="s">
        <v>539</v>
      </c>
      <c r="G159" s="207" t="s">
        <v>255</v>
      </c>
      <c r="H159" s="208">
        <v>18.350000000000001</v>
      </c>
      <c r="I159" s="209"/>
      <c r="J159" s="210">
        <f>ROUND(I159*H159,2)</f>
        <v>0</v>
      </c>
      <c r="K159" s="206" t="s">
        <v>151</v>
      </c>
      <c r="L159" s="44"/>
      <c r="M159" s="211" t="s">
        <v>44</v>
      </c>
      <c r="N159" s="212" t="s">
        <v>53</v>
      </c>
      <c r="O159" s="84"/>
      <c r="P159" s="213">
        <f>O159*H159</f>
        <v>0</v>
      </c>
      <c r="Q159" s="213">
        <v>1.1E-05</v>
      </c>
      <c r="R159" s="213">
        <f>Q159*H159</f>
        <v>0.00020185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152</v>
      </c>
      <c r="AT159" s="215" t="s">
        <v>147</v>
      </c>
      <c r="AU159" s="215" t="s">
        <v>92</v>
      </c>
      <c r="AY159" s="16" t="s">
        <v>145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90</v>
      </c>
      <c r="BK159" s="216">
        <f>ROUND(I159*H159,2)</f>
        <v>0</v>
      </c>
      <c r="BL159" s="16" t="s">
        <v>152</v>
      </c>
      <c r="BM159" s="215" t="s">
        <v>723</v>
      </c>
    </row>
    <row r="160" s="2" customFormat="1">
      <c r="A160" s="38"/>
      <c r="B160" s="39"/>
      <c r="C160" s="40"/>
      <c r="D160" s="217" t="s">
        <v>154</v>
      </c>
      <c r="E160" s="40"/>
      <c r="F160" s="218" t="s">
        <v>541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6" t="s">
        <v>154</v>
      </c>
      <c r="AU160" s="16" t="s">
        <v>92</v>
      </c>
    </row>
    <row r="161" s="13" customFormat="1">
      <c r="A161" s="13"/>
      <c r="B161" s="222"/>
      <c r="C161" s="223"/>
      <c r="D161" s="224" t="s">
        <v>166</v>
      </c>
      <c r="E161" s="225" t="s">
        <v>44</v>
      </c>
      <c r="F161" s="226" t="s">
        <v>724</v>
      </c>
      <c r="G161" s="223"/>
      <c r="H161" s="227">
        <v>18.350000000000001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166</v>
      </c>
      <c r="AU161" s="233" t="s">
        <v>92</v>
      </c>
      <c r="AV161" s="13" t="s">
        <v>92</v>
      </c>
      <c r="AW161" s="13" t="s">
        <v>42</v>
      </c>
      <c r="AX161" s="13" t="s">
        <v>82</v>
      </c>
      <c r="AY161" s="233" t="s">
        <v>145</v>
      </c>
    </row>
    <row r="162" s="13" customFormat="1">
      <c r="A162" s="13"/>
      <c r="B162" s="222"/>
      <c r="C162" s="223"/>
      <c r="D162" s="224" t="s">
        <v>166</v>
      </c>
      <c r="E162" s="225" t="s">
        <v>44</v>
      </c>
      <c r="F162" s="226" t="s">
        <v>725</v>
      </c>
      <c r="G162" s="223"/>
      <c r="H162" s="227">
        <v>6</v>
      </c>
      <c r="I162" s="228"/>
      <c r="J162" s="223"/>
      <c r="K162" s="223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166</v>
      </c>
      <c r="AU162" s="233" t="s">
        <v>92</v>
      </c>
      <c r="AV162" s="13" t="s">
        <v>92</v>
      </c>
      <c r="AW162" s="13" t="s">
        <v>42</v>
      </c>
      <c r="AX162" s="13" t="s">
        <v>82</v>
      </c>
      <c r="AY162" s="233" t="s">
        <v>145</v>
      </c>
    </row>
    <row r="163" s="13" customFormat="1">
      <c r="A163" s="13"/>
      <c r="B163" s="222"/>
      <c r="C163" s="223"/>
      <c r="D163" s="224" t="s">
        <v>166</v>
      </c>
      <c r="E163" s="225" t="s">
        <v>44</v>
      </c>
      <c r="F163" s="226" t="s">
        <v>726</v>
      </c>
      <c r="G163" s="223"/>
      <c r="H163" s="227">
        <v>-6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166</v>
      </c>
      <c r="AU163" s="233" t="s">
        <v>92</v>
      </c>
      <c r="AV163" s="13" t="s">
        <v>92</v>
      </c>
      <c r="AW163" s="13" t="s">
        <v>42</v>
      </c>
      <c r="AX163" s="13" t="s">
        <v>82</v>
      </c>
      <c r="AY163" s="233" t="s">
        <v>145</v>
      </c>
    </row>
    <row r="164" s="14" customFormat="1">
      <c r="A164" s="14"/>
      <c r="B164" s="248"/>
      <c r="C164" s="249"/>
      <c r="D164" s="224" t="s">
        <v>166</v>
      </c>
      <c r="E164" s="250" t="s">
        <v>44</v>
      </c>
      <c r="F164" s="251" t="s">
        <v>727</v>
      </c>
      <c r="G164" s="249"/>
      <c r="H164" s="252">
        <v>18.350000000000001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166</v>
      </c>
      <c r="AU164" s="258" t="s">
        <v>92</v>
      </c>
      <c r="AV164" s="14" t="s">
        <v>152</v>
      </c>
      <c r="AW164" s="14" t="s">
        <v>42</v>
      </c>
      <c r="AX164" s="14" t="s">
        <v>90</v>
      </c>
      <c r="AY164" s="258" t="s">
        <v>145</v>
      </c>
    </row>
    <row r="165" s="2" customFormat="1" ht="16.5" customHeight="1">
      <c r="A165" s="38"/>
      <c r="B165" s="39"/>
      <c r="C165" s="234" t="s">
        <v>234</v>
      </c>
      <c r="D165" s="234" t="s">
        <v>240</v>
      </c>
      <c r="E165" s="235" t="s">
        <v>543</v>
      </c>
      <c r="F165" s="236" t="s">
        <v>544</v>
      </c>
      <c r="G165" s="237" t="s">
        <v>255</v>
      </c>
      <c r="H165" s="238">
        <v>19.268000000000001</v>
      </c>
      <c r="I165" s="239"/>
      <c r="J165" s="240">
        <f>ROUND(I165*H165,2)</f>
        <v>0</v>
      </c>
      <c r="K165" s="236" t="s">
        <v>151</v>
      </c>
      <c r="L165" s="241"/>
      <c r="M165" s="242" t="s">
        <v>44</v>
      </c>
      <c r="N165" s="243" t="s">
        <v>53</v>
      </c>
      <c r="O165" s="84"/>
      <c r="P165" s="213">
        <f>O165*H165</f>
        <v>0</v>
      </c>
      <c r="Q165" s="213">
        <v>0.0026700000000000001</v>
      </c>
      <c r="R165" s="213">
        <f>Q165*H165</f>
        <v>0.051445560000000001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196</v>
      </c>
      <c r="AT165" s="215" t="s">
        <v>240</v>
      </c>
      <c r="AU165" s="215" t="s">
        <v>92</v>
      </c>
      <c r="AY165" s="16" t="s">
        <v>145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6" t="s">
        <v>90</v>
      </c>
      <c r="BK165" s="216">
        <f>ROUND(I165*H165,2)</f>
        <v>0</v>
      </c>
      <c r="BL165" s="16" t="s">
        <v>152</v>
      </c>
      <c r="BM165" s="215" t="s">
        <v>728</v>
      </c>
    </row>
    <row r="166" s="2" customFormat="1">
      <c r="A166" s="38"/>
      <c r="B166" s="39"/>
      <c r="C166" s="40"/>
      <c r="D166" s="217" t="s">
        <v>154</v>
      </c>
      <c r="E166" s="40"/>
      <c r="F166" s="218" t="s">
        <v>546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6" t="s">
        <v>154</v>
      </c>
      <c r="AU166" s="16" t="s">
        <v>92</v>
      </c>
    </row>
    <row r="167" s="13" customFormat="1">
      <c r="A167" s="13"/>
      <c r="B167" s="222"/>
      <c r="C167" s="223"/>
      <c r="D167" s="224" t="s">
        <v>166</v>
      </c>
      <c r="E167" s="223"/>
      <c r="F167" s="226" t="s">
        <v>729</v>
      </c>
      <c r="G167" s="223"/>
      <c r="H167" s="227">
        <v>19.268000000000001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166</v>
      </c>
      <c r="AU167" s="233" t="s">
        <v>92</v>
      </c>
      <c r="AV167" s="13" t="s">
        <v>92</v>
      </c>
      <c r="AW167" s="13" t="s">
        <v>4</v>
      </c>
      <c r="AX167" s="13" t="s">
        <v>90</v>
      </c>
      <c r="AY167" s="233" t="s">
        <v>145</v>
      </c>
    </row>
    <row r="168" s="2" customFormat="1" ht="37.8" customHeight="1">
      <c r="A168" s="38"/>
      <c r="B168" s="39"/>
      <c r="C168" s="204" t="s">
        <v>8</v>
      </c>
      <c r="D168" s="204" t="s">
        <v>147</v>
      </c>
      <c r="E168" s="205" t="s">
        <v>558</v>
      </c>
      <c r="F168" s="206" t="s">
        <v>559</v>
      </c>
      <c r="G168" s="207" t="s">
        <v>150</v>
      </c>
      <c r="H168" s="208">
        <v>3</v>
      </c>
      <c r="I168" s="209"/>
      <c r="J168" s="210">
        <f>ROUND(I168*H168,2)</f>
        <v>0</v>
      </c>
      <c r="K168" s="206" t="s">
        <v>151</v>
      </c>
      <c r="L168" s="44"/>
      <c r="M168" s="211" t="s">
        <v>44</v>
      </c>
      <c r="N168" s="212" t="s">
        <v>53</v>
      </c>
      <c r="O168" s="84"/>
      <c r="P168" s="213">
        <f>O168*H168</f>
        <v>0</v>
      </c>
      <c r="Q168" s="213">
        <v>1.2500000000000001E-06</v>
      </c>
      <c r="R168" s="213">
        <f>Q168*H168</f>
        <v>3.7500000000000005E-06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152</v>
      </c>
      <c r="AT168" s="215" t="s">
        <v>147</v>
      </c>
      <c r="AU168" s="215" t="s">
        <v>92</v>
      </c>
      <c r="AY168" s="16" t="s">
        <v>145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6" t="s">
        <v>90</v>
      </c>
      <c r="BK168" s="216">
        <f>ROUND(I168*H168,2)</f>
        <v>0</v>
      </c>
      <c r="BL168" s="16" t="s">
        <v>152</v>
      </c>
      <c r="BM168" s="215" t="s">
        <v>730</v>
      </c>
    </row>
    <row r="169" s="2" customFormat="1">
      <c r="A169" s="38"/>
      <c r="B169" s="39"/>
      <c r="C169" s="40"/>
      <c r="D169" s="217" t="s">
        <v>154</v>
      </c>
      <c r="E169" s="40"/>
      <c r="F169" s="218" t="s">
        <v>561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6" t="s">
        <v>154</v>
      </c>
      <c r="AU169" s="16" t="s">
        <v>92</v>
      </c>
    </row>
    <row r="170" s="2" customFormat="1" ht="16.5" customHeight="1">
      <c r="A170" s="38"/>
      <c r="B170" s="39"/>
      <c r="C170" s="234" t="s">
        <v>246</v>
      </c>
      <c r="D170" s="234" t="s">
        <v>240</v>
      </c>
      <c r="E170" s="235" t="s">
        <v>731</v>
      </c>
      <c r="F170" s="236" t="s">
        <v>732</v>
      </c>
      <c r="G170" s="237" t="s">
        <v>150</v>
      </c>
      <c r="H170" s="238">
        <v>3</v>
      </c>
      <c r="I170" s="239"/>
      <c r="J170" s="240">
        <f>ROUND(I170*H170,2)</f>
        <v>0</v>
      </c>
      <c r="K170" s="236" t="s">
        <v>151</v>
      </c>
      <c r="L170" s="241"/>
      <c r="M170" s="242" t="s">
        <v>44</v>
      </c>
      <c r="N170" s="243" t="s">
        <v>53</v>
      </c>
      <c r="O170" s="84"/>
      <c r="P170" s="213">
        <f>O170*H170</f>
        <v>0</v>
      </c>
      <c r="Q170" s="213">
        <v>0.00080999999999999996</v>
      </c>
      <c r="R170" s="213">
        <f>Q170*H170</f>
        <v>0.0024299999999999999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196</v>
      </c>
      <c r="AT170" s="215" t="s">
        <v>240</v>
      </c>
      <c r="AU170" s="215" t="s">
        <v>92</v>
      </c>
      <c r="AY170" s="16" t="s">
        <v>145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6" t="s">
        <v>90</v>
      </c>
      <c r="BK170" s="216">
        <f>ROUND(I170*H170,2)</f>
        <v>0</v>
      </c>
      <c r="BL170" s="16" t="s">
        <v>152</v>
      </c>
      <c r="BM170" s="215" t="s">
        <v>733</v>
      </c>
    </row>
    <row r="171" s="2" customFormat="1">
      <c r="A171" s="38"/>
      <c r="B171" s="39"/>
      <c r="C171" s="40"/>
      <c r="D171" s="217" t="s">
        <v>154</v>
      </c>
      <c r="E171" s="40"/>
      <c r="F171" s="218" t="s">
        <v>734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6" t="s">
        <v>154</v>
      </c>
      <c r="AU171" s="16" t="s">
        <v>92</v>
      </c>
    </row>
    <row r="172" s="13" customFormat="1">
      <c r="A172" s="13"/>
      <c r="B172" s="222"/>
      <c r="C172" s="223"/>
      <c r="D172" s="224" t="s">
        <v>166</v>
      </c>
      <c r="E172" s="225" t="s">
        <v>44</v>
      </c>
      <c r="F172" s="226" t="s">
        <v>735</v>
      </c>
      <c r="G172" s="223"/>
      <c r="H172" s="227">
        <v>5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166</v>
      </c>
      <c r="AU172" s="233" t="s">
        <v>92</v>
      </c>
      <c r="AV172" s="13" t="s">
        <v>92</v>
      </c>
      <c r="AW172" s="13" t="s">
        <v>42</v>
      </c>
      <c r="AX172" s="13" t="s">
        <v>82</v>
      </c>
      <c r="AY172" s="233" t="s">
        <v>145</v>
      </c>
    </row>
    <row r="173" s="13" customFormat="1">
      <c r="A173" s="13"/>
      <c r="B173" s="222"/>
      <c r="C173" s="223"/>
      <c r="D173" s="224" t="s">
        <v>166</v>
      </c>
      <c r="E173" s="225" t="s">
        <v>44</v>
      </c>
      <c r="F173" s="226" t="s">
        <v>625</v>
      </c>
      <c r="G173" s="223"/>
      <c r="H173" s="227">
        <v>-2</v>
      </c>
      <c r="I173" s="228"/>
      <c r="J173" s="223"/>
      <c r="K173" s="223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166</v>
      </c>
      <c r="AU173" s="233" t="s">
        <v>92</v>
      </c>
      <c r="AV173" s="13" t="s">
        <v>92</v>
      </c>
      <c r="AW173" s="13" t="s">
        <v>42</v>
      </c>
      <c r="AX173" s="13" t="s">
        <v>82</v>
      </c>
      <c r="AY173" s="233" t="s">
        <v>145</v>
      </c>
    </row>
    <row r="174" s="2" customFormat="1" ht="33" customHeight="1">
      <c r="A174" s="38"/>
      <c r="B174" s="39"/>
      <c r="C174" s="204" t="s">
        <v>252</v>
      </c>
      <c r="D174" s="204" t="s">
        <v>147</v>
      </c>
      <c r="E174" s="205" t="s">
        <v>548</v>
      </c>
      <c r="F174" s="206" t="s">
        <v>549</v>
      </c>
      <c r="G174" s="207" t="s">
        <v>255</v>
      </c>
      <c r="H174" s="208">
        <v>61.5</v>
      </c>
      <c r="I174" s="209"/>
      <c r="J174" s="210">
        <f>ROUND(I174*H174,2)</f>
        <v>0</v>
      </c>
      <c r="K174" s="206" t="s">
        <v>151</v>
      </c>
      <c r="L174" s="44"/>
      <c r="M174" s="211" t="s">
        <v>44</v>
      </c>
      <c r="N174" s="212" t="s">
        <v>53</v>
      </c>
      <c r="O174" s="84"/>
      <c r="P174" s="213">
        <f>O174*H174</f>
        <v>0</v>
      </c>
      <c r="Q174" s="213">
        <v>1.5999999999999999E-05</v>
      </c>
      <c r="R174" s="213">
        <f>Q174*H174</f>
        <v>0.00098399999999999985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152</v>
      </c>
      <c r="AT174" s="215" t="s">
        <v>147</v>
      </c>
      <c r="AU174" s="215" t="s">
        <v>92</v>
      </c>
      <c r="AY174" s="16" t="s">
        <v>145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6" t="s">
        <v>90</v>
      </c>
      <c r="BK174" s="216">
        <f>ROUND(I174*H174,2)</f>
        <v>0</v>
      </c>
      <c r="BL174" s="16" t="s">
        <v>152</v>
      </c>
      <c r="BM174" s="215" t="s">
        <v>736</v>
      </c>
    </row>
    <row r="175" s="2" customFormat="1">
      <c r="A175" s="38"/>
      <c r="B175" s="39"/>
      <c r="C175" s="40"/>
      <c r="D175" s="217" t="s">
        <v>154</v>
      </c>
      <c r="E175" s="40"/>
      <c r="F175" s="218" t="s">
        <v>551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6" t="s">
        <v>154</v>
      </c>
      <c r="AU175" s="16" t="s">
        <v>92</v>
      </c>
    </row>
    <row r="176" s="13" customFormat="1">
      <c r="A176" s="13"/>
      <c r="B176" s="222"/>
      <c r="C176" s="223"/>
      <c r="D176" s="224" t="s">
        <v>166</v>
      </c>
      <c r="E176" s="225" t="s">
        <v>44</v>
      </c>
      <c r="F176" s="226" t="s">
        <v>737</v>
      </c>
      <c r="G176" s="223"/>
      <c r="H176" s="227">
        <v>61.5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166</v>
      </c>
      <c r="AU176" s="233" t="s">
        <v>92</v>
      </c>
      <c r="AV176" s="13" t="s">
        <v>92</v>
      </c>
      <c r="AW176" s="13" t="s">
        <v>42</v>
      </c>
      <c r="AX176" s="13" t="s">
        <v>90</v>
      </c>
      <c r="AY176" s="233" t="s">
        <v>145</v>
      </c>
    </row>
    <row r="177" s="2" customFormat="1" ht="24.15" customHeight="1">
      <c r="A177" s="38"/>
      <c r="B177" s="39"/>
      <c r="C177" s="234" t="s">
        <v>260</v>
      </c>
      <c r="D177" s="234" t="s">
        <v>240</v>
      </c>
      <c r="E177" s="235" t="s">
        <v>553</v>
      </c>
      <c r="F177" s="236" t="s">
        <v>554</v>
      </c>
      <c r="G177" s="237" t="s">
        <v>255</v>
      </c>
      <c r="H177" s="238">
        <v>62.423000000000002</v>
      </c>
      <c r="I177" s="239"/>
      <c r="J177" s="240">
        <f>ROUND(I177*H177,2)</f>
        <v>0</v>
      </c>
      <c r="K177" s="236" t="s">
        <v>151</v>
      </c>
      <c r="L177" s="241"/>
      <c r="M177" s="242" t="s">
        <v>44</v>
      </c>
      <c r="N177" s="243" t="s">
        <v>53</v>
      </c>
      <c r="O177" s="84"/>
      <c r="P177" s="213">
        <f>O177*H177</f>
        <v>0</v>
      </c>
      <c r="Q177" s="213">
        <v>0.0080000000000000002</v>
      </c>
      <c r="R177" s="213">
        <f>Q177*H177</f>
        <v>0.49938400000000005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196</v>
      </c>
      <c r="AT177" s="215" t="s">
        <v>240</v>
      </c>
      <c r="AU177" s="215" t="s">
        <v>92</v>
      </c>
      <c r="AY177" s="16" t="s">
        <v>145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6" t="s">
        <v>90</v>
      </c>
      <c r="BK177" s="216">
        <f>ROUND(I177*H177,2)</f>
        <v>0</v>
      </c>
      <c r="BL177" s="16" t="s">
        <v>152</v>
      </c>
      <c r="BM177" s="215" t="s">
        <v>738</v>
      </c>
    </row>
    <row r="178" s="2" customFormat="1">
      <c r="A178" s="38"/>
      <c r="B178" s="39"/>
      <c r="C178" s="40"/>
      <c r="D178" s="217" t="s">
        <v>154</v>
      </c>
      <c r="E178" s="40"/>
      <c r="F178" s="218" t="s">
        <v>556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6" t="s">
        <v>154</v>
      </c>
      <c r="AU178" s="16" t="s">
        <v>92</v>
      </c>
    </row>
    <row r="179" s="13" customFormat="1">
      <c r="A179" s="13"/>
      <c r="B179" s="222"/>
      <c r="C179" s="223"/>
      <c r="D179" s="224" t="s">
        <v>166</v>
      </c>
      <c r="E179" s="223"/>
      <c r="F179" s="226" t="s">
        <v>739</v>
      </c>
      <c r="G179" s="223"/>
      <c r="H179" s="227">
        <v>62.423000000000002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166</v>
      </c>
      <c r="AU179" s="233" t="s">
        <v>92</v>
      </c>
      <c r="AV179" s="13" t="s">
        <v>92</v>
      </c>
      <c r="AW179" s="13" t="s">
        <v>4</v>
      </c>
      <c r="AX179" s="13" t="s">
        <v>90</v>
      </c>
      <c r="AY179" s="233" t="s">
        <v>145</v>
      </c>
    </row>
    <row r="180" s="2" customFormat="1" ht="37.8" customHeight="1">
      <c r="A180" s="38"/>
      <c r="B180" s="39"/>
      <c r="C180" s="204" t="s">
        <v>267</v>
      </c>
      <c r="D180" s="204" t="s">
        <v>147</v>
      </c>
      <c r="E180" s="205" t="s">
        <v>570</v>
      </c>
      <c r="F180" s="206" t="s">
        <v>571</v>
      </c>
      <c r="G180" s="207" t="s">
        <v>150</v>
      </c>
      <c r="H180" s="208">
        <v>2</v>
      </c>
      <c r="I180" s="209"/>
      <c r="J180" s="210">
        <f>ROUND(I180*H180,2)</f>
        <v>0</v>
      </c>
      <c r="K180" s="206" t="s">
        <v>151</v>
      </c>
      <c r="L180" s="44"/>
      <c r="M180" s="211" t="s">
        <v>44</v>
      </c>
      <c r="N180" s="212" t="s">
        <v>53</v>
      </c>
      <c r="O180" s="84"/>
      <c r="P180" s="213">
        <f>O180*H180</f>
        <v>0</v>
      </c>
      <c r="Q180" s="213">
        <v>1.9E-06</v>
      </c>
      <c r="R180" s="213">
        <f>Q180*H180</f>
        <v>3.8E-06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152</v>
      </c>
      <c r="AT180" s="215" t="s">
        <v>147</v>
      </c>
      <c r="AU180" s="215" t="s">
        <v>92</v>
      </c>
      <c r="AY180" s="16" t="s">
        <v>145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6" t="s">
        <v>90</v>
      </c>
      <c r="BK180" s="216">
        <f>ROUND(I180*H180,2)</f>
        <v>0</v>
      </c>
      <c r="BL180" s="16" t="s">
        <v>152</v>
      </c>
      <c r="BM180" s="215" t="s">
        <v>740</v>
      </c>
    </row>
    <row r="181" s="2" customFormat="1">
      <c r="A181" s="38"/>
      <c r="B181" s="39"/>
      <c r="C181" s="40"/>
      <c r="D181" s="217" t="s">
        <v>154</v>
      </c>
      <c r="E181" s="40"/>
      <c r="F181" s="218" t="s">
        <v>573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6" t="s">
        <v>154</v>
      </c>
      <c r="AU181" s="16" t="s">
        <v>92</v>
      </c>
    </row>
    <row r="182" s="13" customFormat="1">
      <c r="A182" s="13"/>
      <c r="B182" s="222"/>
      <c r="C182" s="223"/>
      <c r="D182" s="224" t="s">
        <v>166</v>
      </c>
      <c r="E182" s="225" t="s">
        <v>44</v>
      </c>
      <c r="F182" s="226" t="s">
        <v>741</v>
      </c>
      <c r="G182" s="223"/>
      <c r="H182" s="227">
        <v>1</v>
      </c>
      <c r="I182" s="228"/>
      <c r="J182" s="223"/>
      <c r="K182" s="223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166</v>
      </c>
      <c r="AU182" s="233" t="s">
        <v>92</v>
      </c>
      <c r="AV182" s="13" t="s">
        <v>92</v>
      </c>
      <c r="AW182" s="13" t="s">
        <v>42</v>
      </c>
      <c r="AX182" s="13" t="s">
        <v>82</v>
      </c>
      <c r="AY182" s="233" t="s">
        <v>145</v>
      </c>
    </row>
    <row r="183" s="13" customFormat="1">
      <c r="A183" s="13"/>
      <c r="B183" s="222"/>
      <c r="C183" s="223"/>
      <c r="D183" s="224" t="s">
        <v>166</v>
      </c>
      <c r="E183" s="225" t="s">
        <v>44</v>
      </c>
      <c r="F183" s="226" t="s">
        <v>742</v>
      </c>
      <c r="G183" s="223"/>
      <c r="H183" s="227">
        <v>1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166</v>
      </c>
      <c r="AU183" s="233" t="s">
        <v>92</v>
      </c>
      <c r="AV183" s="13" t="s">
        <v>92</v>
      </c>
      <c r="AW183" s="13" t="s">
        <v>42</v>
      </c>
      <c r="AX183" s="13" t="s">
        <v>82</v>
      </c>
      <c r="AY183" s="233" t="s">
        <v>145</v>
      </c>
    </row>
    <row r="184" s="2" customFormat="1" ht="24.15" customHeight="1">
      <c r="A184" s="38"/>
      <c r="B184" s="39"/>
      <c r="C184" s="234" t="s">
        <v>275</v>
      </c>
      <c r="D184" s="234" t="s">
        <v>240</v>
      </c>
      <c r="E184" s="235" t="s">
        <v>576</v>
      </c>
      <c r="F184" s="236" t="s">
        <v>577</v>
      </c>
      <c r="G184" s="237" t="s">
        <v>150</v>
      </c>
      <c r="H184" s="238">
        <v>2</v>
      </c>
      <c r="I184" s="239"/>
      <c r="J184" s="240">
        <f>ROUND(I184*H184,2)</f>
        <v>0</v>
      </c>
      <c r="K184" s="236" t="s">
        <v>151</v>
      </c>
      <c r="L184" s="241"/>
      <c r="M184" s="242" t="s">
        <v>44</v>
      </c>
      <c r="N184" s="243" t="s">
        <v>53</v>
      </c>
      <c r="O184" s="84"/>
      <c r="P184" s="213">
        <f>O184*H184</f>
        <v>0</v>
      </c>
      <c r="Q184" s="213">
        <v>0.0041999999999999997</v>
      </c>
      <c r="R184" s="213">
        <f>Q184*H184</f>
        <v>0.0083999999999999995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196</v>
      </c>
      <c r="AT184" s="215" t="s">
        <v>240</v>
      </c>
      <c r="AU184" s="215" t="s">
        <v>92</v>
      </c>
      <c r="AY184" s="16" t="s">
        <v>145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6" t="s">
        <v>90</v>
      </c>
      <c r="BK184" s="216">
        <f>ROUND(I184*H184,2)</f>
        <v>0</v>
      </c>
      <c r="BL184" s="16" t="s">
        <v>152</v>
      </c>
      <c r="BM184" s="215" t="s">
        <v>743</v>
      </c>
    </row>
    <row r="185" s="2" customFormat="1">
      <c r="A185" s="38"/>
      <c r="B185" s="39"/>
      <c r="C185" s="40"/>
      <c r="D185" s="217" t="s">
        <v>154</v>
      </c>
      <c r="E185" s="40"/>
      <c r="F185" s="218" t="s">
        <v>579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6" t="s">
        <v>154</v>
      </c>
      <c r="AU185" s="16" t="s">
        <v>92</v>
      </c>
    </row>
    <row r="186" s="2" customFormat="1" ht="24.15" customHeight="1">
      <c r="A186" s="38"/>
      <c r="B186" s="39"/>
      <c r="C186" s="204" t="s">
        <v>7</v>
      </c>
      <c r="D186" s="204" t="s">
        <v>147</v>
      </c>
      <c r="E186" s="205" t="s">
        <v>580</v>
      </c>
      <c r="F186" s="206" t="s">
        <v>581</v>
      </c>
      <c r="G186" s="207" t="s">
        <v>582</v>
      </c>
      <c r="H186" s="208">
        <v>5</v>
      </c>
      <c r="I186" s="209"/>
      <c r="J186" s="210">
        <f>ROUND(I186*H186,2)</f>
        <v>0</v>
      </c>
      <c r="K186" s="206" t="s">
        <v>151</v>
      </c>
      <c r="L186" s="44"/>
      <c r="M186" s="211" t="s">
        <v>44</v>
      </c>
      <c r="N186" s="212" t="s">
        <v>53</v>
      </c>
      <c r="O186" s="84"/>
      <c r="P186" s="213">
        <f>O186*H186</f>
        <v>0</v>
      </c>
      <c r="Q186" s="213">
        <v>0.0003102</v>
      </c>
      <c r="R186" s="213">
        <f>Q186*H186</f>
        <v>0.0015510000000000001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152</v>
      </c>
      <c r="AT186" s="215" t="s">
        <v>147</v>
      </c>
      <c r="AU186" s="215" t="s">
        <v>92</v>
      </c>
      <c r="AY186" s="16" t="s">
        <v>145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90</v>
      </c>
      <c r="BK186" s="216">
        <f>ROUND(I186*H186,2)</f>
        <v>0</v>
      </c>
      <c r="BL186" s="16" t="s">
        <v>152</v>
      </c>
      <c r="BM186" s="215" t="s">
        <v>744</v>
      </c>
    </row>
    <row r="187" s="2" customFormat="1">
      <c r="A187" s="38"/>
      <c r="B187" s="39"/>
      <c r="C187" s="40"/>
      <c r="D187" s="217" t="s">
        <v>154</v>
      </c>
      <c r="E187" s="40"/>
      <c r="F187" s="218" t="s">
        <v>584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6" t="s">
        <v>154</v>
      </c>
      <c r="AU187" s="16" t="s">
        <v>92</v>
      </c>
    </row>
    <row r="188" s="13" customFormat="1">
      <c r="A188" s="13"/>
      <c r="B188" s="222"/>
      <c r="C188" s="223"/>
      <c r="D188" s="224" t="s">
        <v>166</v>
      </c>
      <c r="E188" s="225" t="s">
        <v>44</v>
      </c>
      <c r="F188" s="226" t="s">
        <v>745</v>
      </c>
      <c r="G188" s="223"/>
      <c r="H188" s="227">
        <v>5</v>
      </c>
      <c r="I188" s="228"/>
      <c r="J188" s="223"/>
      <c r="K188" s="223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166</v>
      </c>
      <c r="AU188" s="233" t="s">
        <v>92</v>
      </c>
      <c r="AV188" s="13" t="s">
        <v>92</v>
      </c>
      <c r="AW188" s="13" t="s">
        <v>42</v>
      </c>
      <c r="AX188" s="13" t="s">
        <v>90</v>
      </c>
      <c r="AY188" s="233" t="s">
        <v>145</v>
      </c>
    </row>
    <row r="189" s="2" customFormat="1" ht="44.25" customHeight="1">
      <c r="A189" s="38"/>
      <c r="B189" s="39"/>
      <c r="C189" s="204" t="s">
        <v>374</v>
      </c>
      <c r="D189" s="204" t="s">
        <v>147</v>
      </c>
      <c r="E189" s="205" t="s">
        <v>586</v>
      </c>
      <c r="F189" s="206" t="s">
        <v>587</v>
      </c>
      <c r="G189" s="207" t="s">
        <v>150</v>
      </c>
      <c r="H189" s="208">
        <v>3</v>
      </c>
      <c r="I189" s="209"/>
      <c r="J189" s="210">
        <f>ROUND(I189*H189,2)</f>
        <v>0</v>
      </c>
      <c r="K189" s="206" t="s">
        <v>151</v>
      </c>
      <c r="L189" s="44"/>
      <c r="M189" s="211" t="s">
        <v>44</v>
      </c>
      <c r="N189" s="212" t="s">
        <v>53</v>
      </c>
      <c r="O189" s="84"/>
      <c r="P189" s="213">
        <f>O189*H189</f>
        <v>0</v>
      </c>
      <c r="Q189" s="213">
        <v>2.1167649439999998</v>
      </c>
      <c r="R189" s="213">
        <f>Q189*H189</f>
        <v>6.3502948319999994</v>
      </c>
      <c r="S189" s="213">
        <v>0</v>
      </c>
      <c r="T189" s="21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152</v>
      </c>
      <c r="AT189" s="215" t="s">
        <v>147</v>
      </c>
      <c r="AU189" s="215" t="s">
        <v>92</v>
      </c>
      <c r="AY189" s="16" t="s">
        <v>145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6" t="s">
        <v>90</v>
      </c>
      <c r="BK189" s="216">
        <f>ROUND(I189*H189,2)</f>
        <v>0</v>
      </c>
      <c r="BL189" s="16" t="s">
        <v>152</v>
      </c>
      <c r="BM189" s="215" t="s">
        <v>746</v>
      </c>
    </row>
    <row r="190" s="2" customFormat="1">
      <c r="A190" s="38"/>
      <c r="B190" s="39"/>
      <c r="C190" s="40"/>
      <c r="D190" s="217" t="s">
        <v>154</v>
      </c>
      <c r="E190" s="40"/>
      <c r="F190" s="218" t="s">
        <v>589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6" t="s">
        <v>154</v>
      </c>
      <c r="AU190" s="16" t="s">
        <v>92</v>
      </c>
    </row>
    <row r="191" s="2" customFormat="1" ht="24.15" customHeight="1">
      <c r="A191" s="38"/>
      <c r="B191" s="39"/>
      <c r="C191" s="234" t="s">
        <v>380</v>
      </c>
      <c r="D191" s="234" t="s">
        <v>240</v>
      </c>
      <c r="E191" s="235" t="s">
        <v>747</v>
      </c>
      <c r="F191" s="236" t="s">
        <v>748</v>
      </c>
      <c r="G191" s="237" t="s">
        <v>150</v>
      </c>
      <c r="H191" s="238">
        <v>1</v>
      </c>
      <c r="I191" s="239"/>
      <c r="J191" s="240">
        <f>ROUND(I191*H191,2)</f>
        <v>0</v>
      </c>
      <c r="K191" s="236" t="s">
        <v>151</v>
      </c>
      <c r="L191" s="241"/>
      <c r="M191" s="242" t="s">
        <v>44</v>
      </c>
      <c r="N191" s="243" t="s">
        <v>53</v>
      </c>
      <c r="O191" s="84"/>
      <c r="P191" s="213">
        <f>O191*H191</f>
        <v>0</v>
      </c>
      <c r="Q191" s="213">
        <v>1.6140000000000001</v>
      </c>
      <c r="R191" s="213">
        <f>Q191*H191</f>
        <v>1.6140000000000001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196</v>
      </c>
      <c r="AT191" s="215" t="s">
        <v>240</v>
      </c>
      <c r="AU191" s="215" t="s">
        <v>92</v>
      </c>
      <c r="AY191" s="16" t="s">
        <v>145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6" t="s">
        <v>90</v>
      </c>
      <c r="BK191" s="216">
        <f>ROUND(I191*H191,2)</f>
        <v>0</v>
      </c>
      <c r="BL191" s="16" t="s">
        <v>152</v>
      </c>
      <c r="BM191" s="215" t="s">
        <v>749</v>
      </c>
    </row>
    <row r="192" s="2" customFormat="1">
      <c r="A192" s="38"/>
      <c r="B192" s="39"/>
      <c r="C192" s="40"/>
      <c r="D192" s="217" t="s">
        <v>154</v>
      </c>
      <c r="E192" s="40"/>
      <c r="F192" s="218" t="s">
        <v>750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6" t="s">
        <v>154</v>
      </c>
      <c r="AU192" s="16" t="s">
        <v>92</v>
      </c>
    </row>
    <row r="193" s="13" customFormat="1">
      <c r="A193" s="13"/>
      <c r="B193" s="222"/>
      <c r="C193" s="223"/>
      <c r="D193" s="224" t="s">
        <v>166</v>
      </c>
      <c r="E193" s="225" t="s">
        <v>44</v>
      </c>
      <c r="F193" s="226" t="s">
        <v>751</v>
      </c>
      <c r="G193" s="223"/>
      <c r="H193" s="227">
        <v>1</v>
      </c>
      <c r="I193" s="228"/>
      <c r="J193" s="223"/>
      <c r="K193" s="223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166</v>
      </c>
      <c r="AU193" s="233" t="s">
        <v>92</v>
      </c>
      <c r="AV193" s="13" t="s">
        <v>92</v>
      </c>
      <c r="AW193" s="13" t="s">
        <v>42</v>
      </c>
      <c r="AX193" s="13" t="s">
        <v>90</v>
      </c>
      <c r="AY193" s="233" t="s">
        <v>145</v>
      </c>
    </row>
    <row r="194" s="2" customFormat="1" ht="21.75" customHeight="1">
      <c r="A194" s="38"/>
      <c r="B194" s="39"/>
      <c r="C194" s="234" t="s">
        <v>386</v>
      </c>
      <c r="D194" s="234" t="s">
        <v>240</v>
      </c>
      <c r="E194" s="235" t="s">
        <v>591</v>
      </c>
      <c r="F194" s="236" t="s">
        <v>592</v>
      </c>
      <c r="G194" s="237" t="s">
        <v>150</v>
      </c>
      <c r="H194" s="238">
        <v>1</v>
      </c>
      <c r="I194" s="239"/>
      <c r="J194" s="240">
        <f>ROUND(I194*H194,2)</f>
        <v>0</v>
      </c>
      <c r="K194" s="236" t="s">
        <v>151</v>
      </c>
      <c r="L194" s="241"/>
      <c r="M194" s="242" t="s">
        <v>44</v>
      </c>
      <c r="N194" s="243" t="s">
        <v>53</v>
      </c>
      <c r="O194" s="84"/>
      <c r="P194" s="213">
        <f>O194*H194</f>
        <v>0</v>
      </c>
      <c r="Q194" s="213">
        <v>1.6000000000000001</v>
      </c>
      <c r="R194" s="213">
        <f>Q194*H194</f>
        <v>1.6000000000000001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196</v>
      </c>
      <c r="AT194" s="215" t="s">
        <v>240</v>
      </c>
      <c r="AU194" s="215" t="s">
        <v>92</v>
      </c>
      <c r="AY194" s="16" t="s">
        <v>145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6" t="s">
        <v>90</v>
      </c>
      <c r="BK194" s="216">
        <f>ROUND(I194*H194,2)</f>
        <v>0</v>
      </c>
      <c r="BL194" s="16" t="s">
        <v>152</v>
      </c>
      <c r="BM194" s="215" t="s">
        <v>752</v>
      </c>
    </row>
    <row r="195" s="2" customFormat="1">
      <c r="A195" s="38"/>
      <c r="B195" s="39"/>
      <c r="C195" s="40"/>
      <c r="D195" s="217" t="s">
        <v>154</v>
      </c>
      <c r="E195" s="40"/>
      <c r="F195" s="218" t="s">
        <v>594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6" t="s">
        <v>154</v>
      </c>
      <c r="AU195" s="16" t="s">
        <v>92</v>
      </c>
    </row>
    <row r="196" s="13" customFormat="1">
      <c r="A196" s="13"/>
      <c r="B196" s="222"/>
      <c r="C196" s="223"/>
      <c r="D196" s="224" t="s">
        <v>166</v>
      </c>
      <c r="E196" s="225" t="s">
        <v>44</v>
      </c>
      <c r="F196" s="226" t="s">
        <v>753</v>
      </c>
      <c r="G196" s="223"/>
      <c r="H196" s="227">
        <v>1</v>
      </c>
      <c r="I196" s="228"/>
      <c r="J196" s="223"/>
      <c r="K196" s="223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166</v>
      </c>
      <c r="AU196" s="233" t="s">
        <v>92</v>
      </c>
      <c r="AV196" s="13" t="s">
        <v>92</v>
      </c>
      <c r="AW196" s="13" t="s">
        <v>42</v>
      </c>
      <c r="AX196" s="13" t="s">
        <v>82</v>
      </c>
      <c r="AY196" s="233" t="s">
        <v>145</v>
      </c>
    </row>
    <row r="197" s="2" customFormat="1" ht="24.15" customHeight="1">
      <c r="A197" s="38"/>
      <c r="B197" s="39"/>
      <c r="C197" s="234" t="s">
        <v>392</v>
      </c>
      <c r="D197" s="234" t="s">
        <v>240</v>
      </c>
      <c r="E197" s="235" t="s">
        <v>754</v>
      </c>
      <c r="F197" s="236" t="s">
        <v>755</v>
      </c>
      <c r="G197" s="237" t="s">
        <v>150</v>
      </c>
      <c r="H197" s="238">
        <v>1</v>
      </c>
      <c r="I197" s="239"/>
      <c r="J197" s="240">
        <f>ROUND(I197*H197,2)</f>
        <v>0</v>
      </c>
      <c r="K197" s="236" t="s">
        <v>44</v>
      </c>
      <c r="L197" s="241"/>
      <c r="M197" s="242" t="s">
        <v>44</v>
      </c>
      <c r="N197" s="243" t="s">
        <v>53</v>
      </c>
      <c r="O197" s="84"/>
      <c r="P197" s="213">
        <f>O197*H197</f>
        <v>0</v>
      </c>
      <c r="Q197" s="213">
        <v>1.6000000000000001</v>
      </c>
      <c r="R197" s="213">
        <f>Q197*H197</f>
        <v>1.6000000000000001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196</v>
      </c>
      <c r="AT197" s="215" t="s">
        <v>240</v>
      </c>
      <c r="AU197" s="215" t="s">
        <v>92</v>
      </c>
      <c r="AY197" s="16" t="s">
        <v>145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6" t="s">
        <v>90</v>
      </c>
      <c r="BK197" s="216">
        <f>ROUND(I197*H197,2)</f>
        <v>0</v>
      </c>
      <c r="BL197" s="16" t="s">
        <v>152</v>
      </c>
      <c r="BM197" s="215" t="s">
        <v>756</v>
      </c>
    </row>
    <row r="198" s="13" customFormat="1">
      <c r="A198" s="13"/>
      <c r="B198" s="222"/>
      <c r="C198" s="223"/>
      <c r="D198" s="224" t="s">
        <v>166</v>
      </c>
      <c r="E198" s="225" t="s">
        <v>44</v>
      </c>
      <c r="F198" s="226" t="s">
        <v>757</v>
      </c>
      <c r="G198" s="223"/>
      <c r="H198" s="227">
        <v>1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166</v>
      </c>
      <c r="AU198" s="233" t="s">
        <v>92</v>
      </c>
      <c r="AV198" s="13" t="s">
        <v>92</v>
      </c>
      <c r="AW198" s="13" t="s">
        <v>42</v>
      </c>
      <c r="AX198" s="13" t="s">
        <v>82</v>
      </c>
      <c r="AY198" s="233" t="s">
        <v>145</v>
      </c>
    </row>
    <row r="199" s="2" customFormat="1" ht="24.15" customHeight="1">
      <c r="A199" s="38"/>
      <c r="B199" s="39"/>
      <c r="C199" s="234" t="s">
        <v>398</v>
      </c>
      <c r="D199" s="234" t="s">
        <v>240</v>
      </c>
      <c r="E199" s="235" t="s">
        <v>758</v>
      </c>
      <c r="F199" s="236" t="s">
        <v>759</v>
      </c>
      <c r="G199" s="237" t="s">
        <v>150</v>
      </c>
      <c r="H199" s="238">
        <v>1</v>
      </c>
      <c r="I199" s="239"/>
      <c r="J199" s="240">
        <f>ROUND(I199*H199,2)</f>
        <v>0</v>
      </c>
      <c r="K199" s="236" t="s">
        <v>151</v>
      </c>
      <c r="L199" s="241"/>
      <c r="M199" s="242" t="s">
        <v>44</v>
      </c>
      <c r="N199" s="243" t="s">
        <v>53</v>
      </c>
      <c r="O199" s="84"/>
      <c r="P199" s="213">
        <f>O199*H199</f>
        <v>0</v>
      </c>
      <c r="Q199" s="213">
        <v>0.52100000000000002</v>
      </c>
      <c r="R199" s="213">
        <f>Q199*H199</f>
        <v>0.52100000000000002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196</v>
      </c>
      <c r="AT199" s="215" t="s">
        <v>240</v>
      </c>
      <c r="AU199" s="215" t="s">
        <v>92</v>
      </c>
      <c r="AY199" s="16" t="s">
        <v>145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6" t="s">
        <v>90</v>
      </c>
      <c r="BK199" s="216">
        <f>ROUND(I199*H199,2)</f>
        <v>0</v>
      </c>
      <c r="BL199" s="16" t="s">
        <v>152</v>
      </c>
      <c r="BM199" s="215" t="s">
        <v>760</v>
      </c>
    </row>
    <row r="200" s="2" customFormat="1">
      <c r="A200" s="38"/>
      <c r="B200" s="39"/>
      <c r="C200" s="40"/>
      <c r="D200" s="217" t="s">
        <v>154</v>
      </c>
      <c r="E200" s="40"/>
      <c r="F200" s="218" t="s">
        <v>761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6" t="s">
        <v>154</v>
      </c>
      <c r="AU200" s="16" t="s">
        <v>92</v>
      </c>
    </row>
    <row r="201" s="13" customFormat="1">
      <c r="A201" s="13"/>
      <c r="B201" s="222"/>
      <c r="C201" s="223"/>
      <c r="D201" s="224" t="s">
        <v>166</v>
      </c>
      <c r="E201" s="225" t="s">
        <v>44</v>
      </c>
      <c r="F201" s="226" t="s">
        <v>751</v>
      </c>
      <c r="G201" s="223"/>
      <c r="H201" s="227">
        <v>1</v>
      </c>
      <c r="I201" s="228"/>
      <c r="J201" s="223"/>
      <c r="K201" s="223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166</v>
      </c>
      <c r="AU201" s="233" t="s">
        <v>92</v>
      </c>
      <c r="AV201" s="13" t="s">
        <v>92</v>
      </c>
      <c r="AW201" s="13" t="s">
        <v>42</v>
      </c>
      <c r="AX201" s="13" t="s">
        <v>90</v>
      </c>
      <c r="AY201" s="233" t="s">
        <v>145</v>
      </c>
    </row>
    <row r="202" s="2" customFormat="1" ht="24.15" customHeight="1">
      <c r="A202" s="38"/>
      <c r="B202" s="39"/>
      <c r="C202" s="234" t="s">
        <v>404</v>
      </c>
      <c r="D202" s="234" t="s">
        <v>240</v>
      </c>
      <c r="E202" s="235" t="s">
        <v>607</v>
      </c>
      <c r="F202" s="236" t="s">
        <v>608</v>
      </c>
      <c r="G202" s="237" t="s">
        <v>150</v>
      </c>
      <c r="H202" s="238">
        <v>2</v>
      </c>
      <c r="I202" s="239"/>
      <c r="J202" s="240">
        <f>ROUND(I202*H202,2)</f>
        <v>0</v>
      </c>
      <c r="K202" s="236" t="s">
        <v>151</v>
      </c>
      <c r="L202" s="241"/>
      <c r="M202" s="242" t="s">
        <v>44</v>
      </c>
      <c r="N202" s="243" t="s">
        <v>53</v>
      </c>
      <c r="O202" s="84"/>
      <c r="P202" s="213">
        <f>O202*H202</f>
        <v>0</v>
      </c>
      <c r="Q202" s="213">
        <v>0.56999999999999995</v>
      </c>
      <c r="R202" s="213">
        <f>Q202*H202</f>
        <v>1.1399999999999999</v>
      </c>
      <c r="S202" s="213">
        <v>0</v>
      </c>
      <c r="T202" s="21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5" t="s">
        <v>196</v>
      </c>
      <c r="AT202" s="215" t="s">
        <v>240</v>
      </c>
      <c r="AU202" s="215" t="s">
        <v>92</v>
      </c>
      <c r="AY202" s="16" t="s">
        <v>145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6" t="s">
        <v>90</v>
      </c>
      <c r="BK202" s="216">
        <f>ROUND(I202*H202,2)</f>
        <v>0</v>
      </c>
      <c r="BL202" s="16" t="s">
        <v>152</v>
      </c>
      <c r="BM202" s="215" t="s">
        <v>762</v>
      </c>
    </row>
    <row r="203" s="2" customFormat="1">
      <c r="A203" s="38"/>
      <c r="B203" s="39"/>
      <c r="C203" s="40"/>
      <c r="D203" s="217" t="s">
        <v>154</v>
      </c>
      <c r="E203" s="40"/>
      <c r="F203" s="218" t="s">
        <v>610</v>
      </c>
      <c r="G203" s="40"/>
      <c r="H203" s="40"/>
      <c r="I203" s="219"/>
      <c r="J203" s="40"/>
      <c r="K203" s="40"/>
      <c r="L203" s="44"/>
      <c r="M203" s="220"/>
      <c r="N203" s="221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6" t="s">
        <v>154</v>
      </c>
      <c r="AU203" s="16" t="s">
        <v>92</v>
      </c>
    </row>
    <row r="204" s="13" customFormat="1">
      <c r="A204" s="13"/>
      <c r="B204" s="222"/>
      <c r="C204" s="223"/>
      <c r="D204" s="224" t="s">
        <v>166</v>
      </c>
      <c r="E204" s="225" t="s">
        <v>44</v>
      </c>
      <c r="F204" s="226" t="s">
        <v>763</v>
      </c>
      <c r="G204" s="223"/>
      <c r="H204" s="227">
        <v>1</v>
      </c>
      <c r="I204" s="228"/>
      <c r="J204" s="223"/>
      <c r="K204" s="223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166</v>
      </c>
      <c r="AU204" s="233" t="s">
        <v>92</v>
      </c>
      <c r="AV204" s="13" t="s">
        <v>92</v>
      </c>
      <c r="AW204" s="13" t="s">
        <v>42</v>
      </c>
      <c r="AX204" s="13" t="s">
        <v>82</v>
      </c>
      <c r="AY204" s="233" t="s">
        <v>145</v>
      </c>
    </row>
    <row r="205" s="13" customFormat="1">
      <c r="A205" s="13"/>
      <c r="B205" s="222"/>
      <c r="C205" s="223"/>
      <c r="D205" s="224" t="s">
        <v>166</v>
      </c>
      <c r="E205" s="225" t="s">
        <v>44</v>
      </c>
      <c r="F205" s="226" t="s">
        <v>757</v>
      </c>
      <c r="G205" s="223"/>
      <c r="H205" s="227">
        <v>1</v>
      </c>
      <c r="I205" s="228"/>
      <c r="J205" s="223"/>
      <c r="K205" s="223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166</v>
      </c>
      <c r="AU205" s="233" t="s">
        <v>92</v>
      </c>
      <c r="AV205" s="13" t="s">
        <v>92</v>
      </c>
      <c r="AW205" s="13" t="s">
        <v>42</v>
      </c>
      <c r="AX205" s="13" t="s">
        <v>82</v>
      </c>
      <c r="AY205" s="233" t="s">
        <v>145</v>
      </c>
    </row>
    <row r="206" s="2" customFormat="1" ht="24.15" customHeight="1">
      <c r="A206" s="38"/>
      <c r="B206" s="39"/>
      <c r="C206" s="234" t="s">
        <v>409</v>
      </c>
      <c r="D206" s="234" t="s">
        <v>240</v>
      </c>
      <c r="E206" s="235" t="s">
        <v>764</v>
      </c>
      <c r="F206" s="236" t="s">
        <v>765</v>
      </c>
      <c r="G206" s="237" t="s">
        <v>150</v>
      </c>
      <c r="H206" s="238">
        <v>1</v>
      </c>
      <c r="I206" s="239"/>
      <c r="J206" s="240">
        <f>ROUND(I206*H206,2)</f>
        <v>0</v>
      </c>
      <c r="K206" s="236" t="s">
        <v>151</v>
      </c>
      <c r="L206" s="241"/>
      <c r="M206" s="242" t="s">
        <v>44</v>
      </c>
      <c r="N206" s="243" t="s">
        <v>53</v>
      </c>
      <c r="O206" s="84"/>
      <c r="P206" s="213">
        <f>O206*H206</f>
        <v>0</v>
      </c>
      <c r="Q206" s="213">
        <v>0.050999999999999997</v>
      </c>
      <c r="R206" s="213">
        <f>Q206*H206</f>
        <v>0.050999999999999997</v>
      </c>
      <c r="S206" s="213">
        <v>0</v>
      </c>
      <c r="T206" s="21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5" t="s">
        <v>196</v>
      </c>
      <c r="AT206" s="215" t="s">
        <v>240</v>
      </c>
      <c r="AU206" s="215" t="s">
        <v>92</v>
      </c>
      <c r="AY206" s="16" t="s">
        <v>145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6" t="s">
        <v>90</v>
      </c>
      <c r="BK206" s="216">
        <f>ROUND(I206*H206,2)</f>
        <v>0</v>
      </c>
      <c r="BL206" s="16" t="s">
        <v>152</v>
      </c>
      <c r="BM206" s="215" t="s">
        <v>766</v>
      </c>
    </row>
    <row r="207" s="2" customFormat="1">
      <c r="A207" s="38"/>
      <c r="B207" s="39"/>
      <c r="C207" s="40"/>
      <c r="D207" s="217" t="s">
        <v>154</v>
      </c>
      <c r="E207" s="40"/>
      <c r="F207" s="218" t="s">
        <v>767</v>
      </c>
      <c r="G207" s="40"/>
      <c r="H207" s="40"/>
      <c r="I207" s="219"/>
      <c r="J207" s="40"/>
      <c r="K207" s="40"/>
      <c r="L207" s="44"/>
      <c r="M207" s="220"/>
      <c r="N207" s="221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6" t="s">
        <v>154</v>
      </c>
      <c r="AU207" s="16" t="s">
        <v>92</v>
      </c>
    </row>
    <row r="208" s="13" customFormat="1">
      <c r="A208" s="13"/>
      <c r="B208" s="222"/>
      <c r="C208" s="223"/>
      <c r="D208" s="224" t="s">
        <v>166</v>
      </c>
      <c r="E208" s="225" t="s">
        <v>44</v>
      </c>
      <c r="F208" s="226" t="s">
        <v>751</v>
      </c>
      <c r="G208" s="223"/>
      <c r="H208" s="227">
        <v>1</v>
      </c>
      <c r="I208" s="228"/>
      <c r="J208" s="223"/>
      <c r="K208" s="223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166</v>
      </c>
      <c r="AU208" s="233" t="s">
        <v>92</v>
      </c>
      <c r="AV208" s="13" t="s">
        <v>92</v>
      </c>
      <c r="AW208" s="13" t="s">
        <v>42</v>
      </c>
      <c r="AX208" s="13" t="s">
        <v>90</v>
      </c>
      <c r="AY208" s="233" t="s">
        <v>145</v>
      </c>
    </row>
    <row r="209" s="2" customFormat="1" ht="24.15" customHeight="1">
      <c r="A209" s="38"/>
      <c r="B209" s="39"/>
      <c r="C209" s="234" t="s">
        <v>414</v>
      </c>
      <c r="D209" s="234" t="s">
        <v>240</v>
      </c>
      <c r="E209" s="235" t="s">
        <v>611</v>
      </c>
      <c r="F209" s="236" t="s">
        <v>612</v>
      </c>
      <c r="G209" s="237" t="s">
        <v>150</v>
      </c>
      <c r="H209" s="238">
        <v>3</v>
      </c>
      <c r="I209" s="239"/>
      <c r="J209" s="240">
        <f>ROUND(I209*H209,2)</f>
        <v>0</v>
      </c>
      <c r="K209" s="236" t="s">
        <v>151</v>
      </c>
      <c r="L209" s="241"/>
      <c r="M209" s="242" t="s">
        <v>44</v>
      </c>
      <c r="N209" s="243" t="s">
        <v>53</v>
      </c>
      <c r="O209" s="84"/>
      <c r="P209" s="213">
        <f>O209*H209</f>
        <v>0</v>
      </c>
      <c r="Q209" s="213">
        <v>0.040000000000000001</v>
      </c>
      <c r="R209" s="213">
        <f>Q209*H209</f>
        <v>0.12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196</v>
      </c>
      <c r="AT209" s="215" t="s">
        <v>240</v>
      </c>
      <c r="AU209" s="215" t="s">
        <v>92</v>
      </c>
      <c r="AY209" s="16" t="s">
        <v>145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6" t="s">
        <v>90</v>
      </c>
      <c r="BK209" s="216">
        <f>ROUND(I209*H209,2)</f>
        <v>0</v>
      </c>
      <c r="BL209" s="16" t="s">
        <v>152</v>
      </c>
      <c r="BM209" s="215" t="s">
        <v>768</v>
      </c>
    </row>
    <row r="210" s="2" customFormat="1">
      <c r="A210" s="38"/>
      <c r="B210" s="39"/>
      <c r="C210" s="40"/>
      <c r="D210" s="217" t="s">
        <v>154</v>
      </c>
      <c r="E210" s="40"/>
      <c r="F210" s="218" t="s">
        <v>614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6" t="s">
        <v>154</v>
      </c>
      <c r="AU210" s="16" t="s">
        <v>92</v>
      </c>
    </row>
    <row r="211" s="13" customFormat="1">
      <c r="A211" s="13"/>
      <c r="B211" s="222"/>
      <c r="C211" s="223"/>
      <c r="D211" s="224" t="s">
        <v>166</v>
      </c>
      <c r="E211" s="225" t="s">
        <v>44</v>
      </c>
      <c r="F211" s="226" t="s">
        <v>751</v>
      </c>
      <c r="G211" s="223"/>
      <c r="H211" s="227">
        <v>1</v>
      </c>
      <c r="I211" s="228"/>
      <c r="J211" s="223"/>
      <c r="K211" s="223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166</v>
      </c>
      <c r="AU211" s="233" t="s">
        <v>92</v>
      </c>
      <c r="AV211" s="13" t="s">
        <v>92</v>
      </c>
      <c r="AW211" s="13" t="s">
        <v>42</v>
      </c>
      <c r="AX211" s="13" t="s">
        <v>82</v>
      </c>
      <c r="AY211" s="233" t="s">
        <v>145</v>
      </c>
    </row>
    <row r="212" s="13" customFormat="1">
      <c r="A212" s="13"/>
      <c r="B212" s="222"/>
      <c r="C212" s="223"/>
      <c r="D212" s="224" t="s">
        <v>166</v>
      </c>
      <c r="E212" s="225" t="s">
        <v>44</v>
      </c>
      <c r="F212" s="226" t="s">
        <v>763</v>
      </c>
      <c r="G212" s="223"/>
      <c r="H212" s="227">
        <v>1</v>
      </c>
      <c r="I212" s="228"/>
      <c r="J212" s="223"/>
      <c r="K212" s="223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166</v>
      </c>
      <c r="AU212" s="233" t="s">
        <v>92</v>
      </c>
      <c r="AV212" s="13" t="s">
        <v>92</v>
      </c>
      <c r="AW212" s="13" t="s">
        <v>42</v>
      </c>
      <c r="AX212" s="13" t="s">
        <v>82</v>
      </c>
      <c r="AY212" s="233" t="s">
        <v>145</v>
      </c>
    </row>
    <row r="213" s="13" customFormat="1">
      <c r="A213" s="13"/>
      <c r="B213" s="222"/>
      <c r="C213" s="223"/>
      <c r="D213" s="224" t="s">
        <v>166</v>
      </c>
      <c r="E213" s="225" t="s">
        <v>44</v>
      </c>
      <c r="F213" s="226" t="s">
        <v>757</v>
      </c>
      <c r="G213" s="223"/>
      <c r="H213" s="227">
        <v>1</v>
      </c>
      <c r="I213" s="228"/>
      <c r="J213" s="223"/>
      <c r="K213" s="223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166</v>
      </c>
      <c r="AU213" s="233" t="s">
        <v>92</v>
      </c>
      <c r="AV213" s="13" t="s">
        <v>92</v>
      </c>
      <c r="AW213" s="13" t="s">
        <v>42</v>
      </c>
      <c r="AX213" s="13" t="s">
        <v>82</v>
      </c>
      <c r="AY213" s="233" t="s">
        <v>145</v>
      </c>
    </row>
    <row r="214" s="2" customFormat="1" ht="24.15" customHeight="1">
      <c r="A214" s="38"/>
      <c r="B214" s="39"/>
      <c r="C214" s="234" t="s">
        <v>419</v>
      </c>
      <c r="D214" s="234" t="s">
        <v>240</v>
      </c>
      <c r="E214" s="235" t="s">
        <v>619</v>
      </c>
      <c r="F214" s="236" t="s">
        <v>620</v>
      </c>
      <c r="G214" s="237" t="s">
        <v>150</v>
      </c>
      <c r="H214" s="238">
        <v>3</v>
      </c>
      <c r="I214" s="239"/>
      <c r="J214" s="240">
        <f>ROUND(I214*H214,2)</f>
        <v>0</v>
      </c>
      <c r="K214" s="236" t="s">
        <v>151</v>
      </c>
      <c r="L214" s="241"/>
      <c r="M214" s="242" t="s">
        <v>44</v>
      </c>
      <c r="N214" s="243" t="s">
        <v>53</v>
      </c>
      <c r="O214" s="84"/>
      <c r="P214" s="213">
        <f>O214*H214</f>
        <v>0</v>
      </c>
      <c r="Q214" s="213">
        <v>0.002</v>
      </c>
      <c r="R214" s="213">
        <f>Q214*H214</f>
        <v>0.0060000000000000001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196</v>
      </c>
      <c r="AT214" s="215" t="s">
        <v>240</v>
      </c>
      <c r="AU214" s="215" t="s">
        <v>92</v>
      </c>
      <c r="AY214" s="16" t="s">
        <v>145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6" t="s">
        <v>90</v>
      </c>
      <c r="BK214" s="216">
        <f>ROUND(I214*H214,2)</f>
        <v>0</v>
      </c>
      <c r="BL214" s="16" t="s">
        <v>152</v>
      </c>
      <c r="BM214" s="215" t="s">
        <v>769</v>
      </c>
    </row>
    <row r="215" s="2" customFormat="1">
      <c r="A215" s="38"/>
      <c r="B215" s="39"/>
      <c r="C215" s="40"/>
      <c r="D215" s="217" t="s">
        <v>154</v>
      </c>
      <c r="E215" s="40"/>
      <c r="F215" s="218" t="s">
        <v>622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6" t="s">
        <v>154</v>
      </c>
      <c r="AU215" s="16" t="s">
        <v>92</v>
      </c>
    </row>
    <row r="216" s="13" customFormat="1">
      <c r="A216" s="13"/>
      <c r="B216" s="222"/>
      <c r="C216" s="223"/>
      <c r="D216" s="224" t="s">
        <v>166</v>
      </c>
      <c r="E216" s="225" t="s">
        <v>44</v>
      </c>
      <c r="F216" s="226" t="s">
        <v>770</v>
      </c>
      <c r="G216" s="223"/>
      <c r="H216" s="227">
        <v>1</v>
      </c>
      <c r="I216" s="228"/>
      <c r="J216" s="223"/>
      <c r="K216" s="223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166</v>
      </c>
      <c r="AU216" s="233" t="s">
        <v>92</v>
      </c>
      <c r="AV216" s="13" t="s">
        <v>92</v>
      </c>
      <c r="AW216" s="13" t="s">
        <v>42</v>
      </c>
      <c r="AX216" s="13" t="s">
        <v>82</v>
      </c>
      <c r="AY216" s="233" t="s">
        <v>145</v>
      </c>
    </row>
    <row r="217" s="13" customFormat="1">
      <c r="A217" s="13"/>
      <c r="B217" s="222"/>
      <c r="C217" s="223"/>
      <c r="D217" s="224" t="s">
        <v>166</v>
      </c>
      <c r="E217" s="225" t="s">
        <v>44</v>
      </c>
      <c r="F217" s="226" t="s">
        <v>771</v>
      </c>
      <c r="G217" s="223"/>
      <c r="H217" s="227">
        <v>1</v>
      </c>
      <c r="I217" s="228"/>
      <c r="J217" s="223"/>
      <c r="K217" s="223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166</v>
      </c>
      <c r="AU217" s="233" t="s">
        <v>92</v>
      </c>
      <c r="AV217" s="13" t="s">
        <v>92</v>
      </c>
      <c r="AW217" s="13" t="s">
        <v>42</v>
      </c>
      <c r="AX217" s="13" t="s">
        <v>82</v>
      </c>
      <c r="AY217" s="233" t="s">
        <v>145</v>
      </c>
    </row>
    <row r="218" s="13" customFormat="1">
      <c r="A218" s="13"/>
      <c r="B218" s="222"/>
      <c r="C218" s="223"/>
      <c r="D218" s="224" t="s">
        <v>166</v>
      </c>
      <c r="E218" s="225" t="s">
        <v>44</v>
      </c>
      <c r="F218" s="226" t="s">
        <v>757</v>
      </c>
      <c r="G218" s="223"/>
      <c r="H218" s="227">
        <v>1</v>
      </c>
      <c r="I218" s="228"/>
      <c r="J218" s="223"/>
      <c r="K218" s="223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166</v>
      </c>
      <c r="AU218" s="233" t="s">
        <v>92</v>
      </c>
      <c r="AV218" s="13" t="s">
        <v>92</v>
      </c>
      <c r="AW218" s="13" t="s">
        <v>42</v>
      </c>
      <c r="AX218" s="13" t="s">
        <v>82</v>
      </c>
      <c r="AY218" s="233" t="s">
        <v>145</v>
      </c>
    </row>
    <row r="219" s="2" customFormat="1" ht="24.15" customHeight="1">
      <c r="A219" s="38"/>
      <c r="B219" s="39"/>
      <c r="C219" s="204" t="s">
        <v>424</v>
      </c>
      <c r="D219" s="204" t="s">
        <v>147</v>
      </c>
      <c r="E219" s="205" t="s">
        <v>772</v>
      </c>
      <c r="F219" s="206" t="s">
        <v>773</v>
      </c>
      <c r="G219" s="207" t="s">
        <v>150</v>
      </c>
      <c r="H219" s="208">
        <v>3</v>
      </c>
      <c r="I219" s="209"/>
      <c r="J219" s="210">
        <f>ROUND(I219*H219,2)</f>
        <v>0</v>
      </c>
      <c r="K219" s="206" t="s">
        <v>151</v>
      </c>
      <c r="L219" s="44"/>
      <c r="M219" s="211" t="s">
        <v>44</v>
      </c>
      <c r="N219" s="212" t="s">
        <v>53</v>
      </c>
      <c r="O219" s="84"/>
      <c r="P219" s="213">
        <f>O219*H219</f>
        <v>0</v>
      </c>
      <c r="Q219" s="213">
        <v>0.14494199999999999</v>
      </c>
      <c r="R219" s="213">
        <f>Q219*H219</f>
        <v>0.43482599999999993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152</v>
      </c>
      <c r="AT219" s="215" t="s">
        <v>147</v>
      </c>
      <c r="AU219" s="215" t="s">
        <v>92</v>
      </c>
      <c r="AY219" s="16" t="s">
        <v>145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6" t="s">
        <v>90</v>
      </c>
      <c r="BK219" s="216">
        <f>ROUND(I219*H219,2)</f>
        <v>0</v>
      </c>
      <c r="BL219" s="16" t="s">
        <v>152</v>
      </c>
      <c r="BM219" s="215" t="s">
        <v>774</v>
      </c>
    </row>
    <row r="220" s="2" customFormat="1">
      <c r="A220" s="38"/>
      <c r="B220" s="39"/>
      <c r="C220" s="40"/>
      <c r="D220" s="217" t="s">
        <v>154</v>
      </c>
      <c r="E220" s="40"/>
      <c r="F220" s="218" t="s">
        <v>775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6" t="s">
        <v>154</v>
      </c>
      <c r="AU220" s="16" t="s">
        <v>92</v>
      </c>
    </row>
    <row r="221" s="13" customFormat="1">
      <c r="A221" s="13"/>
      <c r="B221" s="222"/>
      <c r="C221" s="223"/>
      <c r="D221" s="224" t="s">
        <v>166</v>
      </c>
      <c r="E221" s="225" t="s">
        <v>44</v>
      </c>
      <c r="F221" s="226" t="s">
        <v>178</v>
      </c>
      <c r="G221" s="223"/>
      <c r="H221" s="227">
        <v>5</v>
      </c>
      <c r="I221" s="228"/>
      <c r="J221" s="223"/>
      <c r="K221" s="223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166</v>
      </c>
      <c r="AU221" s="233" t="s">
        <v>92</v>
      </c>
      <c r="AV221" s="13" t="s">
        <v>92</v>
      </c>
      <c r="AW221" s="13" t="s">
        <v>42</v>
      </c>
      <c r="AX221" s="13" t="s">
        <v>82</v>
      </c>
      <c r="AY221" s="233" t="s">
        <v>145</v>
      </c>
    </row>
    <row r="222" s="13" customFormat="1">
      <c r="A222" s="13"/>
      <c r="B222" s="222"/>
      <c r="C222" s="223"/>
      <c r="D222" s="224" t="s">
        <v>166</v>
      </c>
      <c r="E222" s="225" t="s">
        <v>44</v>
      </c>
      <c r="F222" s="226" t="s">
        <v>625</v>
      </c>
      <c r="G222" s="223"/>
      <c r="H222" s="227">
        <v>-2</v>
      </c>
      <c r="I222" s="228"/>
      <c r="J222" s="223"/>
      <c r="K222" s="223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166</v>
      </c>
      <c r="AU222" s="233" t="s">
        <v>92</v>
      </c>
      <c r="AV222" s="13" t="s">
        <v>92</v>
      </c>
      <c r="AW222" s="13" t="s">
        <v>42</v>
      </c>
      <c r="AX222" s="13" t="s">
        <v>82</v>
      </c>
      <c r="AY222" s="233" t="s">
        <v>145</v>
      </c>
    </row>
    <row r="223" s="2" customFormat="1" ht="24.15" customHeight="1">
      <c r="A223" s="38"/>
      <c r="B223" s="39"/>
      <c r="C223" s="234" t="s">
        <v>429</v>
      </c>
      <c r="D223" s="234" t="s">
        <v>240</v>
      </c>
      <c r="E223" s="235" t="s">
        <v>776</v>
      </c>
      <c r="F223" s="236" t="s">
        <v>777</v>
      </c>
      <c r="G223" s="237" t="s">
        <v>150</v>
      </c>
      <c r="H223" s="238">
        <v>3</v>
      </c>
      <c r="I223" s="239"/>
      <c r="J223" s="240">
        <f>ROUND(I223*H223,2)</f>
        <v>0</v>
      </c>
      <c r="K223" s="236" t="s">
        <v>151</v>
      </c>
      <c r="L223" s="241"/>
      <c r="M223" s="242" t="s">
        <v>44</v>
      </c>
      <c r="N223" s="243" t="s">
        <v>53</v>
      </c>
      <c r="O223" s="84"/>
      <c r="P223" s="213">
        <f>O223*H223</f>
        <v>0</v>
      </c>
      <c r="Q223" s="213">
        <v>0.071999999999999995</v>
      </c>
      <c r="R223" s="213">
        <f>Q223*H223</f>
        <v>0.21599999999999997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196</v>
      </c>
      <c r="AT223" s="215" t="s">
        <v>240</v>
      </c>
      <c r="AU223" s="215" t="s">
        <v>92</v>
      </c>
      <c r="AY223" s="16" t="s">
        <v>145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6" t="s">
        <v>90</v>
      </c>
      <c r="BK223" s="216">
        <f>ROUND(I223*H223,2)</f>
        <v>0</v>
      </c>
      <c r="BL223" s="16" t="s">
        <v>152</v>
      </c>
      <c r="BM223" s="215" t="s">
        <v>778</v>
      </c>
    </row>
    <row r="224" s="2" customFormat="1">
      <c r="A224" s="38"/>
      <c r="B224" s="39"/>
      <c r="C224" s="40"/>
      <c r="D224" s="217" t="s">
        <v>154</v>
      </c>
      <c r="E224" s="40"/>
      <c r="F224" s="218" t="s">
        <v>779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6" t="s">
        <v>154</v>
      </c>
      <c r="AU224" s="16" t="s">
        <v>92</v>
      </c>
    </row>
    <row r="225" s="2" customFormat="1" ht="21.75" customHeight="1">
      <c r="A225" s="38"/>
      <c r="B225" s="39"/>
      <c r="C225" s="234" t="s">
        <v>434</v>
      </c>
      <c r="D225" s="234" t="s">
        <v>240</v>
      </c>
      <c r="E225" s="235" t="s">
        <v>780</v>
      </c>
      <c r="F225" s="236" t="s">
        <v>781</v>
      </c>
      <c r="G225" s="237" t="s">
        <v>427</v>
      </c>
      <c r="H225" s="238">
        <v>3</v>
      </c>
      <c r="I225" s="239"/>
      <c r="J225" s="240">
        <f>ROUND(I225*H225,2)</f>
        <v>0</v>
      </c>
      <c r="K225" s="236" t="s">
        <v>44</v>
      </c>
      <c r="L225" s="241"/>
      <c r="M225" s="242" t="s">
        <v>44</v>
      </c>
      <c r="N225" s="243" t="s">
        <v>53</v>
      </c>
      <c r="O225" s="84"/>
      <c r="P225" s="213">
        <f>O225*H225</f>
        <v>0</v>
      </c>
      <c r="Q225" s="213">
        <v>0.14499999999999999</v>
      </c>
      <c r="R225" s="213">
        <f>Q225*H225</f>
        <v>0.43499999999999994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196</v>
      </c>
      <c r="AT225" s="215" t="s">
        <v>240</v>
      </c>
      <c r="AU225" s="215" t="s">
        <v>92</v>
      </c>
      <c r="AY225" s="16" t="s">
        <v>145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6" t="s">
        <v>90</v>
      </c>
      <c r="BK225" s="216">
        <f>ROUND(I225*H225,2)</f>
        <v>0</v>
      </c>
      <c r="BL225" s="16" t="s">
        <v>152</v>
      </c>
      <c r="BM225" s="215" t="s">
        <v>782</v>
      </c>
    </row>
    <row r="226" s="2" customFormat="1" ht="24.15" customHeight="1">
      <c r="A226" s="38"/>
      <c r="B226" s="39"/>
      <c r="C226" s="234" t="s">
        <v>441</v>
      </c>
      <c r="D226" s="234" t="s">
        <v>240</v>
      </c>
      <c r="E226" s="235" t="s">
        <v>783</v>
      </c>
      <c r="F226" s="236" t="s">
        <v>784</v>
      </c>
      <c r="G226" s="237" t="s">
        <v>150</v>
      </c>
      <c r="H226" s="238">
        <v>3</v>
      </c>
      <c r="I226" s="239"/>
      <c r="J226" s="240">
        <f>ROUND(I226*H226,2)</f>
        <v>0</v>
      </c>
      <c r="K226" s="236" t="s">
        <v>151</v>
      </c>
      <c r="L226" s="241"/>
      <c r="M226" s="242" t="s">
        <v>44</v>
      </c>
      <c r="N226" s="243" t="s">
        <v>53</v>
      </c>
      <c r="O226" s="84"/>
      <c r="P226" s="213">
        <f>O226*H226</f>
        <v>0</v>
      </c>
      <c r="Q226" s="213">
        <v>0.057000000000000002</v>
      </c>
      <c r="R226" s="213">
        <f>Q226*H226</f>
        <v>0.17100000000000001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196</v>
      </c>
      <c r="AT226" s="215" t="s">
        <v>240</v>
      </c>
      <c r="AU226" s="215" t="s">
        <v>92</v>
      </c>
      <c r="AY226" s="16" t="s">
        <v>145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6" t="s">
        <v>90</v>
      </c>
      <c r="BK226" s="216">
        <f>ROUND(I226*H226,2)</f>
        <v>0</v>
      </c>
      <c r="BL226" s="16" t="s">
        <v>152</v>
      </c>
      <c r="BM226" s="215" t="s">
        <v>785</v>
      </c>
    </row>
    <row r="227" s="2" customFormat="1">
      <c r="A227" s="38"/>
      <c r="B227" s="39"/>
      <c r="C227" s="40"/>
      <c r="D227" s="217" t="s">
        <v>154</v>
      </c>
      <c r="E227" s="40"/>
      <c r="F227" s="218" t="s">
        <v>786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6" t="s">
        <v>154</v>
      </c>
      <c r="AU227" s="16" t="s">
        <v>92</v>
      </c>
    </row>
    <row r="228" s="2" customFormat="1" ht="21.75" customHeight="1">
      <c r="A228" s="38"/>
      <c r="B228" s="39"/>
      <c r="C228" s="234" t="s">
        <v>443</v>
      </c>
      <c r="D228" s="234" t="s">
        <v>240</v>
      </c>
      <c r="E228" s="235" t="s">
        <v>787</v>
      </c>
      <c r="F228" s="236" t="s">
        <v>788</v>
      </c>
      <c r="G228" s="237" t="s">
        <v>150</v>
      </c>
      <c r="H228" s="238">
        <v>3</v>
      </c>
      <c r="I228" s="239"/>
      <c r="J228" s="240">
        <f>ROUND(I228*H228,2)</f>
        <v>0</v>
      </c>
      <c r="K228" s="236" t="s">
        <v>151</v>
      </c>
      <c r="L228" s="241"/>
      <c r="M228" s="242" t="s">
        <v>44</v>
      </c>
      <c r="N228" s="243" t="s">
        <v>53</v>
      </c>
      <c r="O228" s="84"/>
      <c r="P228" s="213">
        <f>O228*H228</f>
        <v>0</v>
      </c>
      <c r="Q228" s="213">
        <v>0.058000000000000003</v>
      </c>
      <c r="R228" s="213">
        <f>Q228*H228</f>
        <v>0.17400000000000002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196</v>
      </c>
      <c r="AT228" s="215" t="s">
        <v>240</v>
      </c>
      <c r="AU228" s="215" t="s">
        <v>92</v>
      </c>
      <c r="AY228" s="16" t="s">
        <v>145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6" t="s">
        <v>90</v>
      </c>
      <c r="BK228" s="216">
        <f>ROUND(I228*H228,2)</f>
        <v>0</v>
      </c>
      <c r="BL228" s="16" t="s">
        <v>152</v>
      </c>
      <c r="BM228" s="215" t="s">
        <v>789</v>
      </c>
    </row>
    <row r="229" s="2" customFormat="1">
      <c r="A229" s="38"/>
      <c r="B229" s="39"/>
      <c r="C229" s="40"/>
      <c r="D229" s="217" t="s">
        <v>154</v>
      </c>
      <c r="E229" s="40"/>
      <c r="F229" s="218" t="s">
        <v>790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6" t="s">
        <v>154</v>
      </c>
      <c r="AU229" s="16" t="s">
        <v>92</v>
      </c>
    </row>
    <row r="230" s="2" customFormat="1" ht="24.15" customHeight="1">
      <c r="A230" s="38"/>
      <c r="B230" s="39"/>
      <c r="C230" s="234" t="s">
        <v>447</v>
      </c>
      <c r="D230" s="234" t="s">
        <v>240</v>
      </c>
      <c r="E230" s="235" t="s">
        <v>791</v>
      </c>
      <c r="F230" s="236" t="s">
        <v>792</v>
      </c>
      <c r="G230" s="237" t="s">
        <v>150</v>
      </c>
      <c r="H230" s="238">
        <v>3</v>
      </c>
      <c r="I230" s="239"/>
      <c r="J230" s="240">
        <f>ROUND(I230*H230,2)</f>
        <v>0</v>
      </c>
      <c r="K230" s="236" t="s">
        <v>151</v>
      </c>
      <c r="L230" s="241"/>
      <c r="M230" s="242" t="s">
        <v>44</v>
      </c>
      <c r="N230" s="243" t="s">
        <v>53</v>
      </c>
      <c r="O230" s="84"/>
      <c r="P230" s="213">
        <f>O230*H230</f>
        <v>0</v>
      </c>
      <c r="Q230" s="213">
        <v>0.027</v>
      </c>
      <c r="R230" s="213">
        <f>Q230*H230</f>
        <v>0.081000000000000003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196</v>
      </c>
      <c r="AT230" s="215" t="s">
        <v>240</v>
      </c>
      <c r="AU230" s="215" t="s">
        <v>92</v>
      </c>
      <c r="AY230" s="16" t="s">
        <v>145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6" t="s">
        <v>90</v>
      </c>
      <c r="BK230" s="216">
        <f>ROUND(I230*H230,2)</f>
        <v>0</v>
      </c>
      <c r="BL230" s="16" t="s">
        <v>152</v>
      </c>
      <c r="BM230" s="215" t="s">
        <v>793</v>
      </c>
    </row>
    <row r="231" s="2" customFormat="1">
      <c r="A231" s="38"/>
      <c r="B231" s="39"/>
      <c r="C231" s="40"/>
      <c r="D231" s="217" t="s">
        <v>154</v>
      </c>
      <c r="E231" s="40"/>
      <c r="F231" s="218" t="s">
        <v>794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6" t="s">
        <v>154</v>
      </c>
      <c r="AU231" s="16" t="s">
        <v>92</v>
      </c>
    </row>
    <row r="232" s="2" customFormat="1" ht="24.15" customHeight="1">
      <c r="A232" s="38"/>
      <c r="B232" s="39"/>
      <c r="C232" s="234" t="s">
        <v>451</v>
      </c>
      <c r="D232" s="234" t="s">
        <v>240</v>
      </c>
      <c r="E232" s="235" t="s">
        <v>795</v>
      </c>
      <c r="F232" s="236" t="s">
        <v>796</v>
      </c>
      <c r="G232" s="237" t="s">
        <v>150</v>
      </c>
      <c r="H232" s="238">
        <v>3</v>
      </c>
      <c r="I232" s="239"/>
      <c r="J232" s="240">
        <f>ROUND(I232*H232,2)</f>
        <v>0</v>
      </c>
      <c r="K232" s="236" t="s">
        <v>151</v>
      </c>
      <c r="L232" s="241"/>
      <c r="M232" s="242" t="s">
        <v>44</v>
      </c>
      <c r="N232" s="243" t="s">
        <v>53</v>
      </c>
      <c r="O232" s="84"/>
      <c r="P232" s="213">
        <f>O232*H232</f>
        <v>0</v>
      </c>
      <c r="Q232" s="213">
        <v>0.0040000000000000001</v>
      </c>
      <c r="R232" s="213">
        <f>Q232*H232</f>
        <v>0.012</v>
      </c>
      <c r="S232" s="213">
        <v>0</v>
      </c>
      <c r="T232" s="21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5" t="s">
        <v>196</v>
      </c>
      <c r="AT232" s="215" t="s">
        <v>240</v>
      </c>
      <c r="AU232" s="215" t="s">
        <v>92</v>
      </c>
      <c r="AY232" s="16" t="s">
        <v>145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6" t="s">
        <v>90</v>
      </c>
      <c r="BK232" s="216">
        <f>ROUND(I232*H232,2)</f>
        <v>0</v>
      </c>
      <c r="BL232" s="16" t="s">
        <v>152</v>
      </c>
      <c r="BM232" s="215" t="s">
        <v>797</v>
      </c>
    </row>
    <row r="233" s="2" customFormat="1">
      <c r="A233" s="38"/>
      <c r="B233" s="39"/>
      <c r="C233" s="40"/>
      <c r="D233" s="217" t="s">
        <v>154</v>
      </c>
      <c r="E233" s="40"/>
      <c r="F233" s="218" t="s">
        <v>798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6" t="s">
        <v>154</v>
      </c>
      <c r="AU233" s="16" t="s">
        <v>92</v>
      </c>
    </row>
    <row r="234" s="2" customFormat="1" ht="24.15" customHeight="1">
      <c r="A234" s="38"/>
      <c r="B234" s="39"/>
      <c r="C234" s="204" t="s">
        <v>453</v>
      </c>
      <c r="D234" s="204" t="s">
        <v>147</v>
      </c>
      <c r="E234" s="205" t="s">
        <v>642</v>
      </c>
      <c r="F234" s="206" t="s">
        <v>643</v>
      </c>
      <c r="G234" s="207" t="s">
        <v>150</v>
      </c>
      <c r="H234" s="208">
        <v>6</v>
      </c>
      <c r="I234" s="209"/>
      <c r="J234" s="210">
        <f>ROUND(I234*H234,2)</f>
        <v>0</v>
      </c>
      <c r="K234" s="206" t="s">
        <v>151</v>
      </c>
      <c r="L234" s="44"/>
      <c r="M234" s="211" t="s">
        <v>44</v>
      </c>
      <c r="N234" s="212" t="s">
        <v>53</v>
      </c>
      <c r="O234" s="84"/>
      <c r="P234" s="213">
        <f>O234*H234</f>
        <v>0</v>
      </c>
      <c r="Q234" s="213">
        <v>0.217338</v>
      </c>
      <c r="R234" s="213">
        <f>Q234*H234</f>
        <v>1.304028</v>
      </c>
      <c r="S234" s="213">
        <v>0</v>
      </c>
      <c r="T234" s="21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5" t="s">
        <v>152</v>
      </c>
      <c r="AT234" s="215" t="s">
        <v>147</v>
      </c>
      <c r="AU234" s="215" t="s">
        <v>92</v>
      </c>
      <c r="AY234" s="16" t="s">
        <v>145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6" t="s">
        <v>90</v>
      </c>
      <c r="BK234" s="216">
        <f>ROUND(I234*H234,2)</f>
        <v>0</v>
      </c>
      <c r="BL234" s="16" t="s">
        <v>152</v>
      </c>
      <c r="BM234" s="215" t="s">
        <v>799</v>
      </c>
    </row>
    <row r="235" s="2" customFormat="1">
      <c r="A235" s="38"/>
      <c r="B235" s="39"/>
      <c r="C235" s="40"/>
      <c r="D235" s="217" t="s">
        <v>154</v>
      </c>
      <c r="E235" s="40"/>
      <c r="F235" s="218" t="s">
        <v>645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6" t="s">
        <v>154</v>
      </c>
      <c r="AU235" s="16" t="s">
        <v>92</v>
      </c>
    </row>
    <row r="236" s="2" customFormat="1" ht="24.15" customHeight="1">
      <c r="A236" s="38"/>
      <c r="B236" s="39"/>
      <c r="C236" s="234" t="s">
        <v>455</v>
      </c>
      <c r="D236" s="234" t="s">
        <v>240</v>
      </c>
      <c r="E236" s="235" t="s">
        <v>800</v>
      </c>
      <c r="F236" s="236" t="s">
        <v>801</v>
      </c>
      <c r="G236" s="237" t="s">
        <v>150</v>
      </c>
      <c r="H236" s="238">
        <v>3</v>
      </c>
      <c r="I236" s="239"/>
      <c r="J236" s="240">
        <f>ROUND(I236*H236,2)</f>
        <v>0</v>
      </c>
      <c r="K236" s="236" t="s">
        <v>151</v>
      </c>
      <c r="L236" s="241"/>
      <c r="M236" s="242" t="s">
        <v>44</v>
      </c>
      <c r="N236" s="243" t="s">
        <v>53</v>
      </c>
      <c r="O236" s="84"/>
      <c r="P236" s="213">
        <f>O236*H236</f>
        <v>0</v>
      </c>
      <c r="Q236" s="213">
        <v>0.10100000000000001</v>
      </c>
      <c r="R236" s="213">
        <f>Q236*H236</f>
        <v>0.30300000000000005</v>
      </c>
      <c r="S236" s="213">
        <v>0</v>
      </c>
      <c r="T236" s="21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5" t="s">
        <v>196</v>
      </c>
      <c r="AT236" s="215" t="s">
        <v>240</v>
      </c>
      <c r="AU236" s="215" t="s">
        <v>92</v>
      </c>
      <c r="AY236" s="16" t="s">
        <v>145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6" t="s">
        <v>90</v>
      </c>
      <c r="BK236" s="216">
        <f>ROUND(I236*H236,2)</f>
        <v>0</v>
      </c>
      <c r="BL236" s="16" t="s">
        <v>152</v>
      </c>
      <c r="BM236" s="215" t="s">
        <v>802</v>
      </c>
    </row>
    <row r="237" s="2" customFormat="1">
      <c r="A237" s="38"/>
      <c r="B237" s="39"/>
      <c r="C237" s="40"/>
      <c r="D237" s="217" t="s">
        <v>154</v>
      </c>
      <c r="E237" s="40"/>
      <c r="F237" s="218" t="s">
        <v>803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6" t="s">
        <v>154</v>
      </c>
      <c r="AU237" s="16" t="s">
        <v>92</v>
      </c>
    </row>
    <row r="238" s="13" customFormat="1">
      <c r="A238" s="13"/>
      <c r="B238" s="222"/>
      <c r="C238" s="223"/>
      <c r="D238" s="224" t="s">
        <v>166</v>
      </c>
      <c r="E238" s="225" t="s">
        <v>44</v>
      </c>
      <c r="F238" s="226" t="s">
        <v>770</v>
      </c>
      <c r="G238" s="223"/>
      <c r="H238" s="227">
        <v>1</v>
      </c>
      <c r="I238" s="228"/>
      <c r="J238" s="223"/>
      <c r="K238" s="223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166</v>
      </c>
      <c r="AU238" s="233" t="s">
        <v>92</v>
      </c>
      <c r="AV238" s="13" t="s">
        <v>92</v>
      </c>
      <c r="AW238" s="13" t="s">
        <v>42</v>
      </c>
      <c r="AX238" s="13" t="s">
        <v>82</v>
      </c>
      <c r="AY238" s="233" t="s">
        <v>145</v>
      </c>
    </row>
    <row r="239" s="13" customFormat="1">
      <c r="A239" s="13"/>
      <c r="B239" s="222"/>
      <c r="C239" s="223"/>
      <c r="D239" s="224" t="s">
        <v>166</v>
      </c>
      <c r="E239" s="225" t="s">
        <v>44</v>
      </c>
      <c r="F239" s="226" t="s">
        <v>763</v>
      </c>
      <c r="G239" s="223"/>
      <c r="H239" s="227">
        <v>1</v>
      </c>
      <c r="I239" s="228"/>
      <c r="J239" s="223"/>
      <c r="K239" s="223"/>
      <c r="L239" s="229"/>
      <c r="M239" s="230"/>
      <c r="N239" s="231"/>
      <c r="O239" s="231"/>
      <c r="P239" s="231"/>
      <c r="Q239" s="231"/>
      <c r="R239" s="231"/>
      <c r="S239" s="231"/>
      <c r="T239" s="23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3" t="s">
        <v>166</v>
      </c>
      <c r="AU239" s="233" t="s">
        <v>92</v>
      </c>
      <c r="AV239" s="13" t="s">
        <v>92</v>
      </c>
      <c r="AW239" s="13" t="s">
        <v>42</v>
      </c>
      <c r="AX239" s="13" t="s">
        <v>82</v>
      </c>
      <c r="AY239" s="233" t="s">
        <v>145</v>
      </c>
    </row>
    <row r="240" s="13" customFormat="1">
      <c r="A240" s="13"/>
      <c r="B240" s="222"/>
      <c r="C240" s="223"/>
      <c r="D240" s="224" t="s">
        <v>166</v>
      </c>
      <c r="E240" s="225" t="s">
        <v>44</v>
      </c>
      <c r="F240" s="226" t="s">
        <v>757</v>
      </c>
      <c r="G240" s="223"/>
      <c r="H240" s="227">
        <v>1</v>
      </c>
      <c r="I240" s="228"/>
      <c r="J240" s="223"/>
      <c r="K240" s="223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166</v>
      </c>
      <c r="AU240" s="233" t="s">
        <v>92</v>
      </c>
      <c r="AV240" s="13" t="s">
        <v>92</v>
      </c>
      <c r="AW240" s="13" t="s">
        <v>42</v>
      </c>
      <c r="AX240" s="13" t="s">
        <v>82</v>
      </c>
      <c r="AY240" s="233" t="s">
        <v>145</v>
      </c>
    </row>
    <row r="241" s="2" customFormat="1" ht="16.5" customHeight="1">
      <c r="A241" s="38"/>
      <c r="B241" s="39"/>
      <c r="C241" s="234" t="s">
        <v>459</v>
      </c>
      <c r="D241" s="234" t="s">
        <v>240</v>
      </c>
      <c r="E241" s="235" t="s">
        <v>804</v>
      </c>
      <c r="F241" s="236" t="s">
        <v>805</v>
      </c>
      <c r="G241" s="237" t="s">
        <v>150</v>
      </c>
      <c r="H241" s="238">
        <v>3</v>
      </c>
      <c r="I241" s="239"/>
      <c r="J241" s="240">
        <f>ROUND(I241*H241,2)</f>
        <v>0</v>
      </c>
      <c r="K241" s="236" t="s">
        <v>44</v>
      </c>
      <c r="L241" s="241"/>
      <c r="M241" s="242" t="s">
        <v>44</v>
      </c>
      <c r="N241" s="243" t="s">
        <v>53</v>
      </c>
      <c r="O241" s="84"/>
      <c r="P241" s="213">
        <f>O241*H241</f>
        <v>0</v>
      </c>
      <c r="Q241" s="213">
        <v>0.092999999999999999</v>
      </c>
      <c r="R241" s="213">
        <f>Q241*H241</f>
        <v>0.27900000000000003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196</v>
      </c>
      <c r="AT241" s="215" t="s">
        <v>240</v>
      </c>
      <c r="AU241" s="215" t="s">
        <v>92</v>
      </c>
      <c r="AY241" s="16" t="s">
        <v>145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6" t="s">
        <v>90</v>
      </c>
      <c r="BK241" s="216">
        <f>ROUND(I241*H241,2)</f>
        <v>0</v>
      </c>
      <c r="BL241" s="16" t="s">
        <v>152</v>
      </c>
      <c r="BM241" s="215" t="s">
        <v>806</v>
      </c>
    </row>
    <row r="242" s="13" customFormat="1">
      <c r="A242" s="13"/>
      <c r="B242" s="222"/>
      <c r="C242" s="223"/>
      <c r="D242" s="224" t="s">
        <v>166</v>
      </c>
      <c r="E242" s="225" t="s">
        <v>44</v>
      </c>
      <c r="F242" s="226" t="s">
        <v>178</v>
      </c>
      <c r="G242" s="223"/>
      <c r="H242" s="227">
        <v>5</v>
      </c>
      <c r="I242" s="228"/>
      <c r="J242" s="223"/>
      <c r="K242" s="223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166</v>
      </c>
      <c r="AU242" s="233" t="s">
        <v>92</v>
      </c>
      <c r="AV242" s="13" t="s">
        <v>92</v>
      </c>
      <c r="AW242" s="13" t="s">
        <v>42</v>
      </c>
      <c r="AX242" s="13" t="s">
        <v>82</v>
      </c>
      <c r="AY242" s="233" t="s">
        <v>145</v>
      </c>
    </row>
    <row r="243" s="13" customFormat="1">
      <c r="A243" s="13"/>
      <c r="B243" s="222"/>
      <c r="C243" s="223"/>
      <c r="D243" s="224" t="s">
        <v>166</v>
      </c>
      <c r="E243" s="225" t="s">
        <v>44</v>
      </c>
      <c r="F243" s="226" t="s">
        <v>625</v>
      </c>
      <c r="G243" s="223"/>
      <c r="H243" s="227">
        <v>-2</v>
      </c>
      <c r="I243" s="228"/>
      <c r="J243" s="223"/>
      <c r="K243" s="223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166</v>
      </c>
      <c r="AU243" s="233" t="s">
        <v>92</v>
      </c>
      <c r="AV243" s="13" t="s">
        <v>92</v>
      </c>
      <c r="AW243" s="13" t="s">
        <v>42</v>
      </c>
      <c r="AX243" s="13" t="s">
        <v>82</v>
      </c>
      <c r="AY243" s="233" t="s">
        <v>145</v>
      </c>
    </row>
    <row r="244" s="2" customFormat="1" ht="21.75" customHeight="1">
      <c r="A244" s="38"/>
      <c r="B244" s="39"/>
      <c r="C244" s="204" t="s">
        <v>462</v>
      </c>
      <c r="D244" s="204" t="s">
        <v>147</v>
      </c>
      <c r="E244" s="205" t="s">
        <v>650</v>
      </c>
      <c r="F244" s="206" t="s">
        <v>651</v>
      </c>
      <c r="G244" s="207" t="s">
        <v>255</v>
      </c>
      <c r="H244" s="208">
        <v>83.528000000000006</v>
      </c>
      <c r="I244" s="209"/>
      <c r="J244" s="210">
        <f>ROUND(I244*H244,2)</f>
        <v>0</v>
      </c>
      <c r="K244" s="206" t="s">
        <v>151</v>
      </c>
      <c r="L244" s="44"/>
      <c r="M244" s="211" t="s">
        <v>44</v>
      </c>
      <c r="N244" s="212" t="s">
        <v>53</v>
      </c>
      <c r="O244" s="84"/>
      <c r="P244" s="213">
        <f>O244*H244</f>
        <v>0</v>
      </c>
      <c r="Q244" s="213">
        <v>9.4500000000000007E-05</v>
      </c>
      <c r="R244" s="213">
        <f>Q244*H244</f>
        <v>0.0078933960000000004</v>
      </c>
      <c r="S244" s="213">
        <v>0</v>
      </c>
      <c r="T244" s="21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15" t="s">
        <v>152</v>
      </c>
      <c r="AT244" s="215" t="s">
        <v>147</v>
      </c>
      <c r="AU244" s="215" t="s">
        <v>92</v>
      </c>
      <c r="AY244" s="16" t="s">
        <v>145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6" t="s">
        <v>90</v>
      </c>
      <c r="BK244" s="216">
        <f>ROUND(I244*H244,2)</f>
        <v>0</v>
      </c>
      <c r="BL244" s="16" t="s">
        <v>152</v>
      </c>
      <c r="BM244" s="215" t="s">
        <v>807</v>
      </c>
    </row>
    <row r="245" s="2" customFormat="1">
      <c r="A245" s="38"/>
      <c r="B245" s="39"/>
      <c r="C245" s="40"/>
      <c r="D245" s="217" t="s">
        <v>154</v>
      </c>
      <c r="E245" s="40"/>
      <c r="F245" s="218" t="s">
        <v>653</v>
      </c>
      <c r="G245" s="40"/>
      <c r="H245" s="40"/>
      <c r="I245" s="219"/>
      <c r="J245" s="40"/>
      <c r="K245" s="40"/>
      <c r="L245" s="44"/>
      <c r="M245" s="220"/>
      <c r="N245" s="221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6" t="s">
        <v>154</v>
      </c>
      <c r="AU245" s="16" t="s">
        <v>92</v>
      </c>
    </row>
    <row r="246" s="13" customFormat="1">
      <c r="A246" s="13"/>
      <c r="B246" s="222"/>
      <c r="C246" s="223"/>
      <c r="D246" s="224" t="s">
        <v>166</v>
      </c>
      <c r="E246" s="225" t="s">
        <v>44</v>
      </c>
      <c r="F246" s="226" t="s">
        <v>808</v>
      </c>
      <c r="G246" s="223"/>
      <c r="H246" s="227">
        <v>61.5</v>
      </c>
      <c r="I246" s="228"/>
      <c r="J246" s="223"/>
      <c r="K246" s="223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166</v>
      </c>
      <c r="AU246" s="233" t="s">
        <v>92</v>
      </c>
      <c r="AV246" s="13" t="s">
        <v>92</v>
      </c>
      <c r="AW246" s="13" t="s">
        <v>42</v>
      </c>
      <c r="AX246" s="13" t="s">
        <v>82</v>
      </c>
      <c r="AY246" s="233" t="s">
        <v>145</v>
      </c>
    </row>
    <row r="247" s="13" customFormat="1">
      <c r="A247" s="13"/>
      <c r="B247" s="222"/>
      <c r="C247" s="223"/>
      <c r="D247" s="224" t="s">
        <v>166</v>
      </c>
      <c r="E247" s="225" t="s">
        <v>44</v>
      </c>
      <c r="F247" s="226" t="s">
        <v>809</v>
      </c>
      <c r="G247" s="223"/>
      <c r="H247" s="227">
        <v>24.350000000000001</v>
      </c>
      <c r="I247" s="228"/>
      <c r="J247" s="223"/>
      <c r="K247" s="223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166</v>
      </c>
      <c r="AU247" s="233" t="s">
        <v>92</v>
      </c>
      <c r="AV247" s="13" t="s">
        <v>92</v>
      </c>
      <c r="AW247" s="13" t="s">
        <v>42</v>
      </c>
      <c r="AX247" s="13" t="s">
        <v>82</v>
      </c>
      <c r="AY247" s="233" t="s">
        <v>145</v>
      </c>
    </row>
    <row r="248" s="13" customFormat="1">
      <c r="A248" s="13"/>
      <c r="B248" s="222"/>
      <c r="C248" s="223"/>
      <c r="D248" s="224" t="s">
        <v>166</v>
      </c>
      <c r="E248" s="225" t="s">
        <v>44</v>
      </c>
      <c r="F248" s="226" t="s">
        <v>810</v>
      </c>
      <c r="G248" s="223"/>
      <c r="H248" s="227">
        <v>-6.2999999999999998</v>
      </c>
      <c r="I248" s="228"/>
      <c r="J248" s="223"/>
      <c r="K248" s="223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166</v>
      </c>
      <c r="AU248" s="233" t="s">
        <v>92</v>
      </c>
      <c r="AV248" s="13" t="s">
        <v>92</v>
      </c>
      <c r="AW248" s="13" t="s">
        <v>42</v>
      </c>
      <c r="AX248" s="13" t="s">
        <v>82</v>
      </c>
      <c r="AY248" s="233" t="s">
        <v>145</v>
      </c>
    </row>
    <row r="249" s="13" customFormat="1">
      <c r="A249" s="13"/>
      <c r="B249" s="222"/>
      <c r="C249" s="223"/>
      <c r="D249" s="224" t="s">
        <v>166</v>
      </c>
      <c r="E249" s="223"/>
      <c r="F249" s="226" t="s">
        <v>811</v>
      </c>
      <c r="G249" s="223"/>
      <c r="H249" s="227">
        <v>83.528000000000006</v>
      </c>
      <c r="I249" s="228"/>
      <c r="J249" s="223"/>
      <c r="K249" s="223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166</v>
      </c>
      <c r="AU249" s="233" t="s">
        <v>92</v>
      </c>
      <c r="AV249" s="13" t="s">
        <v>92</v>
      </c>
      <c r="AW249" s="13" t="s">
        <v>4</v>
      </c>
      <c r="AX249" s="13" t="s">
        <v>90</v>
      </c>
      <c r="AY249" s="233" t="s">
        <v>145</v>
      </c>
    </row>
    <row r="250" s="12" customFormat="1" ht="22.8" customHeight="1">
      <c r="A250" s="12"/>
      <c r="B250" s="188"/>
      <c r="C250" s="189"/>
      <c r="D250" s="190" t="s">
        <v>81</v>
      </c>
      <c r="E250" s="202" t="s">
        <v>812</v>
      </c>
      <c r="F250" s="202" t="s">
        <v>813</v>
      </c>
      <c r="G250" s="189"/>
      <c r="H250" s="189"/>
      <c r="I250" s="192"/>
      <c r="J250" s="203">
        <f>BK250</f>
        <v>0</v>
      </c>
      <c r="K250" s="189"/>
      <c r="L250" s="194"/>
      <c r="M250" s="195"/>
      <c r="N250" s="196"/>
      <c r="O250" s="196"/>
      <c r="P250" s="197">
        <f>SUM(P251:P264)</f>
        <v>0</v>
      </c>
      <c r="Q250" s="196"/>
      <c r="R250" s="197">
        <f>SUM(R251:R264)</f>
        <v>38.80835158176</v>
      </c>
      <c r="S250" s="196"/>
      <c r="T250" s="198">
        <f>SUM(T251:T264)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99" t="s">
        <v>90</v>
      </c>
      <c r="AT250" s="200" t="s">
        <v>81</v>
      </c>
      <c r="AU250" s="200" t="s">
        <v>90</v>
      </c>
      <c r="AY250" s="199" t="s">
        <v>145</v>
      </c>
      <c r="BK250" s="201">
        <f>SUM(BK251:BK264)</f>
        <v>0</v>
      </c>
    </row>
    <row r="251" s="2" customFormat="1" ht="44.25" customHeight="1">
      <c r="A251" s="38"/>
      <c r="B251" s="39"/>
      <c r="C251" s="204" t="s">
        <v>464</v>
      </c>
      <c r="D251" s="204" t="s">
        <v>147</v>
      </c>
      <c r="E251" s="205" t="s">
        <v>814</v>
      </c>
      <c r="F251" s="206" t="s">
        <v>815</v>
      </c>
      <c r="G251" s="207" t="s">
        <v>163</v>
      </c>
      <c r="H251" s="208">
        <v>26.199999999999999</v>
      </c>
      <c r="I251" s="209"/>
      <c r="J251" s="210">
        <f>ROUND(I251*H251,2)</f>
        <v>0</v>
      </c>
      <c r="K251" s="206" t="s">
        <v>151</v>
      </c>
      <c r="L251" s="44"/>
      <c r="M251" s="211" t="s">
        <v>44</v>
      </c>
      <c r="N251" s="212" t="s">
        <v>53</v>
      </c>
      <c r="O251" s="84"/>
      <c r="P251" s="213">
        <f>O251*H251</f>
        <v>0</v>
      </c>
      <c r="Q251" s="213">
        <v>0.85660400000000003</v>
      </c>
      <c r="R251" s="213">
        <f>Q251*H251</f>
        <v>22.4430248</v>
      </c>
      <c r="S251" s="213">
        <v>0</v>
      </c>
      <c r="T251" s="21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15" t="s">
        <v>152</v>
      </c>
      <c r="AT251" s="215" t="s">
        <v>147</v>
      </c>
      <c r="AU251" s="215" t="s">
        <v>92</v>
      </c>
      <c r="AY251" s="16" t="s">
        <v>145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6" t="s">
        <v>90</v>
      </c>
      <c r="BK251" s="216">
        <f>ROUND(I251*H251,2)</f>
        <v>0</v>
      </c>
      <c r="BL251" s="16" t="s">
        <v>152</v>
      </c>
      <c r="BM251" s="215" t="s">
        <v>816</v>
      </c>
    </row>
    <row r="252" s="2" customFormat="1">
      <c r="A252" s="38"/>
      <c r="B252" s="39"/>
      <c r="C252" s="40"/>
      <c r="D252" s="217" t="s">
        <v>154</v>
      </c>
      <c r="E252" s="40"/>
      <c r="F252" s="218" t="s">
        <v>817</v>
      </c>
      <c r="G252" s="40"/>
      <c r="H252" s="40"/>
      <c r="I252" s="219"/>
      <c r="J252" s="40"/>
      <c r="K252" s="40"/>
      <c r="L252" s="44"/>
      <c r="M252" s="220"/>
      <c r="N252" s="221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6" t="s">
        <v>154</v>
      </c>
      <c r="AU252" s="16" t="s">
        <v>92</v>
      </c>
    </row>
    <row r="253" s="13" customFormat="1">
      <c r="A253" s="13"/>
      <c r="B253" s="222"/>
      <c r="C253" s="223"/>
      <c r="D253" s="224" t="s">
        <v>166</v>
      </c>
      <c r="E253" s="225" t="s">
        <v>44</v>
      </c>
      <c r="F253" s="226" t="s">
        <v>818</v>
      </c>
      <c r="G253" s="223"/>
      <c r="H253" s="227">
        <v>26.199999999999999</v>
      </c>
      <c r="I253" s="228"/>
      <c r="J253" s="223"/>
      <c r="K253" s="223"/>
      <c r="L253" s="229"/>
      <c r="M253" s="230"/>
      <c r="N253" s="231"/>
      <c r="O253" s="231"/>
      <c r="P253" s="231"/>
      <c r="Q253" s="231"/>
      <c r="R253" s="231"/>
      <c r="S253" s="231"/>
      <c r="T253" s="23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3" t="s">
        <v>166</v>
      </c>
      <c r="AU253" s="233" t="s">
        <v>92</v>
      </c>
      <c r="AV253" s="13" t="s">
        <v>92</v>
      </c>
      <c r="AW253" s="13" t="s">
        <v>42</v>
      </c>
      <c r="AX253" s="13" t="s">
        <v>90</v>
      </c>
      <c r="AY253" s="233" t="s">
        <v>145</v>
      </c>
    </row>
    <row r="254" s="2" customFormat="1" ht="33" customHeight="1">
      <c r="A254" s="38"/>
      <c r="B254" s="39"/>
      <c r="C254" s="204" t="s">
        <v>466</v>
      </c>
      <c r="D254" s="204" t="s">
        <v>147</v>
      </c>
      <c r="E254" s="205" t="s">
        <v>819</v>
      </c>
      <c r="F254" s="206" t="s">
        <v>820</v>
      </c>
      <c r="G254" s="207" t="s">
        <v>163</v>
      </c>
      <c r="H254" s="208">
        <v>524</v>
      </c>
      <c r="I254" s="209"/>
      <c r="J254" s="210">
        <f>ROUND(I254*H254,2)</f>
        <v>0</v>
      </c>
      <c r="K254" s="206" t="s">
        <v>151</v>
      </c>
      <c r="L254" s="44"/>
      <c r="M254" s="211" t="s">
        <v>44</v>
      </c>
      <c r="N254" s="212" t="s">
        <v>53</v>
      </c>
      <c r="O254" s="84"/>
      <c r="P254" s="213">
        <f>O254*H254</f>
        <v>0</v>
      </c>
      <c r="Q254" s="213">
        <v>0.022563400000000001</v>
      </c>
      <c r="R254" s="213">
        <f>Q254*H254</f>
        <v>11.8232216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152</v>
      </c>
      <c r="AT254" s="215" t="s">
        <v>147</v>
      </c>
      <c r="AU254" s="215" t="s">
        <v>92</v>
      </c>
      <c r="AY254" s="16" t="s">
        <v>145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6" t="s">
        <v>90</v>
      </c>
      <c r="BK254" s="216">
        <f>ROUND(I254*H254,2)</f>
        <v>0</v>
      </c>
      <c r="BL254" s="16" t="s">
        <v>152</v>
      </c>
      <c r="BM254" s="215" t="s">
        <v>821</v>
      </c>
    </row>
    <row r="255" s="2" customFormat="1">
      <c r="A255" s="38"/>
      <c r="B255" s="39"/>
      <c r="C255" s="40"/>
      <c r="D255" s="217" t="s">
        <v>154</v>
      </c>
      <c r="E255" s="40"/>
      <c r="F255" s="218" t="s">
        <v>822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6" t="s">
        <v>154</v>
      </c>
      <c r="AU255" s="16" t="s">
        <v>92</v>
      </c>
    </row>
    <row r="256" s="13" customFormat="1">
      <c r="A256" s="13"/>
      <c r="B256" s="222"/>
      <c r="C256" s="223"/>
      <c r="D256" s="224" t="s">
        <v>166</v>
      </c>
      <c r="E256" s="223"/>
      <c r="F256" s="226" t="s">
        <v>823</v>
      </c>
      <c r="G256" s="223"/>
      <c r="H256" s="227">
        <v>524</v>
      </c>
      <c r="I256" s="228"/>
      <c r="J256" s="223"/>
      <c r="K256" s="223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166</v>
      </c>
      <c r="AU256" s="233" t="s">
        <v>92</v>
      </c>
      <c r="AV256" s="13" t="s">
        <v>92</v>
      </c>
      <c r="AW256" s="13" t="s">
        <v>4</v>
      </c>
      <c r="AX256" s="13" t="s">
        <v>90</v>
      </c>
      <c r="AY256" s="233" t="s">
        <v>145</v>
      </c>
    </row>
    <row r="257" s="2" customFormat="1" ht="37.8" customHeight="1">
      <c r="A257" s="38"/>
      <c r="B257" s="39"/>
      <c r="C257" s="204" t="s">
        <v>824</v>
      </c>
      <c r="D257" s="204" t="s">
        <v>147</v>
      </c>
      <c r="E257" s="205" t="s">
        <v>713</v>
      </c>
      <c r="F257" s="206" t="s">
        <v>714</v>
      </c>
      <c r="G257" s="207" t="s">
        <v>255</v>
      </c>
      <c r="H257" s="208">
        <v>15</v>
      </c>
      <c r="I257" s="209"/>
      <c r="J257" s="210">
        <f>ROUND(I257*H257,2)</f>
        <v>0</v>
      </c>
      <c r="K257" s="206" t="s">
        <v>151</v>
      </c>
      <c r="L257" s="44"/>
      <c r="M257" s="211" t="s">
        <v>44</v>
      </c>
      <c r="N257" s="212" t="s">
        <v>53</v>
      </c>
      <c r="O257" s="84"/>
      <c r="P257" s="213">
        <f>O257*H257</f>
        <v>0</v>
      </c>
      <c r="Q257" s="213">
        <v>0.00018200000000000001</v>
      </c>
      <c r="R257" s="213">
        <f>Q257*H257</f>
        <v>0.0027300000000000002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152</v>
      </c>
      <c r="AT257" s="215" t="s">
        <v>147</v>
      </c>
      <c r="AU257" s="215" t="s">
        <v>92</v>
      </c>
      <c r="AY257" s="16" t="s">
        <v>145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6" t="s">
        <v>90</v>
      </c>
      <c r="BK257" s="216">
        <f>ROUND(I257*H257,2)</f>
        <v>0</v>
      </c>
      <c r="BL257" s="16" t="s">
        <v>152</v>
      </c>
      <c r="BM257" s="215" t="s">
        <v>825</v>
      </c>
    </row>
    <row r="258" s="2" customFormat="1">
      <c r="A258" s="38"/>
      <c r="B258" s="39"/>
      <c r="C258" s="40"/>
      <c r="D258" s="217" t="s">
        <v>154</v>
      </c>
      <c r="E258" s="40"/>
      <c r="F258" s="218" t="s">
        <v>716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6" t="s">
        <v>154</v>
      </c>
      <c r="AU258" s="16" t="s">
        <v>92</v>
      </c>
    </row>
    <row r="259" s="2" customFormat="1" ht="16.5" customHeight="1">
      <c r="A259" s="38"/>
      <c r="B259" s="39"/>
      <c r="C259" s="234" t="s">
        <v>826</v>
      </c>
      <c r="D259" s="234" t="s">
        <v>240</v>
      </c>
      <c r="E259" s="235" t="s">
        <v>718</v>
      </c>
      <c r="F259" s="236" t="s">
        <v>719</v>
      </c>
      <c r="G259" s="237" t="s">
        <v>255</v>
      </c>
      <c r="H259" s="238">
        <v>15.15</v>
      </c>
      <c r="I259" s="239"/>
      <c r="J259" s="240">
        <f>ROUND(I259*H259,2)</f>
        <v>0</v>
      </c>
      <c r="K259" s="236" t="s">
        <v>151</v>
      </c>
      <c r="L259" s="241"/>
      <c r="M259" s="242" t="s">
        <v>44</v>
      </c>
      <c r="N259" s="243" t="s">
        <v>53</v>
      </c>
      <c r="O259" s="84"/>
      <c r="P259" s="213">
        <f>O259*H259</f>
        <v>0</v>
      </c>
      <c r="Q259" s="213">
        <v>0.29959999999999998</v>
      </c>
      <c r="R259" s="213">
        <f>Q259*H259</f>
        <v>4.5389400000000002</v>
      </c>
      <c r="S259" s="213">
        <v>0</v>
      </c>
      <c r="T259" s="21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5" t="s">
        <v>196</v>
      </c>
      <c r="AT259" s="215" t="s">
        <v>240</v>
      </c>
      <c r="AU259" s="215" t="s">
        <v>92</v>
      </c>
      <c r="AY259" s="16" t="s">
        <v>145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6" t="s">
        <v>90</v>
      </c>
      <c r="BK259" s="216">
        <f>ROUND(I259*H259,2)</f>
        <v>0</v>
      </c>
      <c r="BL259" s="16" t="s">
        <v>152</v>
      </c>
      <c r="BM259" s="215" t="s">
        <v>827</v>
      </c>
    </row>
    <row r="260" s="2" customFormat="1">
      <c r="A260" s="38"/>
      <c r="B260" s="39"/>
      <c r="C260" s="40"/>
      <c r="D260" s="217" t="s">
        <v>154</v>
      </c>
      <c r="E260" s="40"/>
      <c r="F260" s="218" t="s">
        <v>721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6" t="s">
        <v>154</v>
      </c>
      <c r="AU260" s="16" t="s">
        <v>92</v>
      </c>
    </row>
    <row r="261" s="13" customFormat="1">
      <c r="A261" s="13"/>
      <c r="B261" s="222"/>
      <c r="C261" s="223"/>
      <c r="D261" s="224" t="s">
        <v>166</v>
      </c>
      <c r="E261" s="223"/>
      <c r="F261" s="226" t="s">
        <v>828</v>
      </c>
      <c r="G261" s="223"/>
      <c r="H261" s="227">
        <v>15.15</v>
      </c>
      <c r="I261" s="228"/>
      <c r="J261" s="223"/>
      <c r="K261" s="223"/>
      <c r="L261" s="229"/>
      <c r="M261" s="230"/>
      <c r="N261" s="231"/>
      <c r="O261" s="231"/>
      <c r="P261" s="231"/>
      <c r="Q261" s="231"/>
      <c r="R261" s="231"/>
      <c r="S261" s="231"/>
      <c r="T261" s="23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3" t="s">
        <v>166</v>
      </c>
      <c r="AU261" s="233" t="s">
        <v>92</v>
      </c>
      <c r="AV261" s="13" t="s">
        <v>92</v>
      </c>
      <c r="AW261" s="13" t="s">
        <v>4</v>
      </c>
      <c r="AX261" s="13" t="s">
        <v>90</v>
      </c>
      <c r="AY261" s="233" t="s">
        <v>145</v>
      </c>
    </row>
    <row r="262" s="2" customFormat="1" ht="24.15" customHeight="1">
      <c r="A262" s="38"/>
      <c r="B262" s="39"/>
      <c r="C262" s="204" t="s">
        <v>829</v>
      </c>
      <c r="D262" s="204" t="s">
        <v>147</v>
      </c>
      <c r="E262" s="205" t="s">
        <v>830</v>
      </c>
      <c r="F262" s="206" t="s">
        <v>831</v>
      </c>
      <c r="G262" s="207" t="s">
        <v>163</v>
      </c>
      <c r="H262" s="208">
        <v>1.238</v>
      </c>
      <c r="I262" s="209"/>
      <c r="J262" s="210">
        <f>ROUND(I262*H262,2)</f>
        <v>0</v>
      </c>
      <c r="K262" s="206" t="s">
        <v>151</v>
      </c>
      <c r="L262" s="44"/>
      <c r="M262" s="211" t="s">
        <v>44</v>
      </c>
      <c r="N262" s="212" t="s">
        <v>53</v>
      </c>
      <c r="O262" s="84"/>
      <c r="P262" s="213">
        <f>O262*H262</f>
        <v>0</v>
      </c>
      <c r="Q262" s="213">
        <v>0.00035152000000000002</v>
      </c>
      <c r="R262" s="213">
        <f>Q262*H262</f>
        <v>0.00043518176000000003</v>
      </c>
      <c r="S262" s="213">
        <v>0</v>
      </c>
      <c r="T262" s="21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15" t="s">
        <v>152</v>
      </c>
      <c r="AT262" s="215" t="s">
        <v>147</v>
      </c>
      <c r="AU262" s="215" t="s">
        <v>92</v>
      </c>
      <c r="AY262" s="16" t="s">
        <v>145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6" t="s">
        <v>90</v>
      </c>
      <c r="BK262" s="216">
        <f>ROUND(I262*H262,2)</f>
        <v>0</v>
      </c>
      <c r="BL262" s="16" t="s">
        <v>152</v>
      </c>
      <c r="BM262" s="215" t="s">
        <v>832</v>
      </c>
    </row>
    <row r="263" s="2" customFormat="1">
      <c r="A263" s="38"/>
      <c r="B263" s="39"/>
      <c r="C263" s="40"/>
      <c r="D263" s="217" t="s">
        <v>154</v>
      </c>
      <c r="E263" s="40"/>
      <c r="F263" s="218" t="s">
        <v>833</v>
      </c>
      <c r="G263" s="40"/>
      <c r="H263" s="40"/>
      <c r="I263" s="219"/>
      <c r="J263" s="40"/>
      <c r="K263" s="40"/>
      <c r="L263" s="44"/>
      <c r="M263" s="220"/>
      <c r="N263" s="221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6" t="s">
        <v>154</v>
      </c>
      <c r="AU263" s="16" t="s">
        <v>92</v>
      </c>
    </row>
    <row r="264" s="13" customFormat="1">
      <c r="A264" s="13"/>
      <c r="B264" s="222"/>
      <c r="C264" s="223"/>
      <c r="D264" s="224" t="s">
        <v>166</v>
      </c>
      <c r="E264" s="225" t="s">
        <v>44</v>
      </c>
      <c r="F264" s="226" t="s">
        <v>834</v>
      </c>
      <c r="G264" s="223"/>
      <c r="H264" s="227">
        <v>1.238</v>
      </c>
      <c r="I264" s="228"/>
      <c r="J264" s="223"/>
      <c r="K264" s="223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166</v>
      </c>
      <c r="AU264" s="233" t="s">
        <v>92</v>
      </c>
      <c r="AV264" s="13" t="s">
        <v>92</v>
      </c>
      <c r="AW264" s="13" t="s">
        <v>42</v>
      </c>
      <c r="AX264" s="13" t="s">
        <v>90</v>
      </c>
      <c r="AY264" s="233" t="s">
        <v>145</v>
      </c>
    </row>
    <row r="265" s="12" customFormat="1" ht="22.8" customHeight="1">
      <c r="A265" s="12"/>
      <c r="B265" s="188"/>
      <c r="C265" s="189"/>
      <c r="D265" s="190" t="s">
        <v>81</v>
      </c>
      <c r="E265" s="202" t="s">
        <v>273</v>
      </c>
      <c r="F265" s="202" t="s">
        <v>274</v>
      </c>
      <c r="G265" s="189"/>
      <c r="H265" s="189"/>
      <c r="I265" s="192"/>
      <c r="J265" s="203">
        <f>BK265</f>
        <v>0</v>
      </c>
      <c r="K265" s="189"/>
      <c r="L265" s="194"/>
      <c r="M265" s="195"/>
      <c r="N265" s="196"/>
      <c r="O265" s="196"/>
      <c r="P265" s="197">
        <f>SUM(P266:P267)</f>
        <v>0</v>
      </c>
      <c r="Q265" s="196"/>
      <c r="R265" s="197">
        <f>SUM(R266:R267)</f>
        <v>0</v>
      </c>
      <c r="S265" s="196"/>
      <c r="T265" s="198">
        <f>SUM(T266:T267)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99" t="s">
        <v>90</v>
      </c>
      <c r="AT265" s="200" t="s">
        <v>81</v>
      </c>
      <c r="AU265" s="200" t="s">
        <v>90</v>
      </c>
      <c r="AY265" s="199" t="s">
        <v>145</v>
      </c>
      <c r="BK265" s="201">
        <f>SUM(BK266:BK267)</f>
        <v>0</v>
      </c>
    </row>
    <row r="266" s="2" customFormat="1" ht="49.05" customHeight="1">
      <c r="A266" s="38"/>
      <c r="B266" s="39"/>
      <c r="C266" s="204" t="s">
        <v>835</v>
      </c>
      <c r="D266" s="204" t="s">
        <v>147</v>
      </c>
      <c r="E266" s="205" t="s">
        <v>657</v>
      </c>
      <c r="F266" s="206" t="s">
        <v>658</v>
      </c>
      <c r="G266" s="207" t="s">
        <v>199</v>
      </c>
      <c r="H266" s="208">
        <v>166.92699999999999</v>
      </c>
      <c r="I266" s="209"/>
      <c r="J266" s="210">
        <f>ROUND(I266*H266,2)</f>
        <v>0</v>
      </c>
      <c r="K266" s="206" t="s">
        <v>151</v>
      </c>
      <c r="L266" s="44"/>
      <c r="M266" s="211" t="s">
        <v>44</v>
      </c>
      <c r="N266" s="212" t="s">
        <v>53</v>
      </c>
      <c r="O266" s="84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15" t="s">
        <v>152</v>
      </c>
      <c r="AT266" s="215" t="s">
        <v>147</v>
      </c>
      <c r="AU266" s="215" t="s">
        <v>92</v>
      </c>
      <c r="AY266" s="16" t="s">
        <v>145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6" t="s">
        <v>90</v>
      </c>
      <c r="BK266" s="216">
        <f>ROUND(I266*H266,2)</f>
        <v>0</v>
      </c>
      <c r="BL266" s="16" t="s">
        <v>152</v>
      </c>
      <c r="BM266" s="215" t="s">
        <v>836</v>
      </c>
    </row>
    <row r="267" s="2" customFormat="1">
      <c r="A267" s="38"/>
      <c r="B267" s="39"/>
      <c r="C267" s="40"/>
      <c r="D267" s="217" t="s">
        <v>154</v>
      </c>
      <c r="E267" s="40"/>
      <c r="F267" s="218" t="s">
        <v>660</v>
      </c>
      <c r="G267" s="40"/>
      <c r="H267" s="40"/>
      <c r="I267" s="219"/>
      <c r="J267" s="40"/>
      <c r="K267" s="40"/>
      <c r="L267" s="44"/>
      <c r="M267" s="244"/>
      <c r="N267" s="245"/>
      <c r="O267" s="246"/>
      <c r="P267" s="246"/>
      <c r="Q267" s="246"/>
      <c r="R267" s="246"/>
      <c r="S267" s="246"/>
      <c r="T267" s="247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6" t="s">
        <v>154</v>
      </c>
      <c r="AU267" s="16" t="s">
        <v>92</v>
      </c>
    </row>
    <row r="268" s="2" customFormat="1" ht="6.96" customHeight="1">
      <c r="A268" s="38"/>
      <c r="B268" s="59"/>
      <c r="C268" s="60"/>
      <c r="D268" s="60"/>
      <c r="E268" s="60"/>
      <c r="F268" s="60"/>
      <c r="G268" s="60"/>
      <c r="H268" s="60"/>
      <c r="I268" s="60"/>
      <c r="J268" s="60"/>
      <c r="K268" s="60"/>
      <c r="L268" s="44"/>
      <c r="M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</row>
  </sheetData>
  <sheetProtection sheet="1" autoFilter="0" formatColumns="0" formatRows="0" objects="1" scenarios="1" spinCount="100000" saltValue="wnpJonc6FmLD6elGaD1PdTe4vDCs4B6+ePOqrlNqChsPVB3lLZHKm93bXiG9OTOyCJPJUtVkWZhkTiUZVC5FXg==" hashValue="F/5XEIfaYBPH6I8AP9sYqkWMIhgeDvOJqLWid/aiWvzxFcYfgVrVxd7WaQjMxDep25ABsIuPRwWdI/baGjYVfQ==" algorithmName="SHA-512" password="CC35"/>
  <autoFilter ref="C85:K26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1_02/132151101"/>
    <hyperlink ref="F95" r:id="rId2" display="https://podminky.urs.cz/item/CS_URS_2021_02/132151253"/>
    <hyperlink ref="F99" r:id="rId3" display="https://podminky.urs.cz/item/CS_URS_2021_02/162751117"/>
    <hyperlink ref="F109" r:id="rId4" display="https://podminky.urs.cz/item/CS_URS_2021_02/171201231"/>
    <hyperlink ref="F112" r:id="rId5" display="https://podminky.urs.cz/item/CS_URS_2021_02/171152501"/>
    <hyperlink ref="F119" r:id="rId6" display="https://podminky.urs.cz/item/CS_URS_2021_02/174151101"/>
    <hyperlink ref="F133" r:id="rId7" display="https://podminky.urs.cz/item/CS_URS_2021_02/175151101"/>
    <hyperlink ref="F140" r:id="rId8" display="https://podminky.urs.cz/item/CS_URS_2021_02/58344155"/>
    <hyperlink ref="F144" r:id="rId9" display="https://podminky.urs.cz/item/CS_URS_2021_02/212572121"/>
    <hyperlink ref="F151" r:id="rId10" display="https://podminky.urs.cz/item/CS_URS_2021_02/359901211"/>
    <hyperlink ref="F154" r:id="rId11" display="https://podminky.urs.cz/item/CS_URS_2021_02/822392111"/>
    <hyperlink ref="F157" r:id="rId12" display="https://podminky.urs.cz/item/CS_URS_2021_02/59222022"/>
    <hyperlink ref="F160" r:id="rId13" display="https://podminky.urs.cz/item/CS_URS_2021_02/871310310"/>
    <hyperlink ref="F166" r:id="rId14" display="https://podminky.urs.cz/item/CS_URS_2021_02/28611164"/>
    <hyperlink ref="F169" r:id="rId15" display="https://podminky.urs.cz/item/CS_URS_2021_02/877310310"/>
    <hyperlink ref="F171" r:id="rId16" display="https://podminky.urs.cz/item/CS_URS_2021_02/28611894"/>
    <hyperlink ref="F175" r:id="rId17" display="https://podminky.urs.cz/item/CS_URS_2021_02/871360320"/>
    <hyperlink ref="F178" r:id="rId18" display="https://podminky.urs.cz/item/CS_URS_2021_02/28617027"/>
    <hyperlink ref="F181" r:id="rId19" display="https://podminky.urs.cz/item/CS_URS_2021_02/877360320"/>
    <hyperlink ref="F185" r:id="rId20" display="https://podminky.urs.cz/item/CS_URS_2021_02/28612224"/>
    <hyperlink ref="F187" r:id="rId21" display="https://podminky.urs.cz/item/CS_URS_2021_02/892362121"/>
    <hyperlink ref="F190" r:id="rId22" display="https://podminky.urs.cz/item/CS_URS_2021_02/894411121"/>
    <hyperlink ref="F192" r:id="rId23" display="https://podminky.urs.cz/item/CS_URS_2021_02/59224029"/>
    <hyperlink ref="F195" r:id="rId24" display="https://podminky.urs.cz/item/CS_URS_2021_02/59224337"/>
    <hyperlink ref="F200" r:id="rId25" display="https://podminky.urs.cz/item/CS_URS_2021_02/59224075"/>
    <hyperlink ref="F203" r:id="rId26" display="https://podminky.urs.cz/item/CS_URS_2021_02/59224056"/>
    <hyperlink ref="F207" r:id="rId27" display="https://podminky.urs.cz/item/CS_URS_2021_02/59224176"/>
    <hyperlink ref="F210" r:id="rId28" display="https://podminky.urs.cz/item/CS_URS_2021_02/59224185"/>
    <hyperlink ref="F215" r:id="rId29" display="https://podminky.urs.cz/item/CS_URS_2021_02/59224348"/>
    <hyperlink ref="F220" r:id="rId30" display="https://podminky.urs.cz/item/CS_URS_2021_02/895941311"/>
    <hyperlink ref="F224" r:id="rId31" display="https://podminky.urs.cz/item/CS_URS_2021_02/59223852"/>
    <hyperlink ref="F227" r:id="rId32" display="https://podminky.urs.cz/item/CS_URS_2021_02/59223862"/>
    <hyperlink ref="F229" r:id="rId33" display="https://podminky.urs.cz/item/CS_URS_2021_02/59223857"/>
    <hyperlink ref="F231" r:id="rId34" display="https://podminky.urs.cz/item/CS_URS_2021_02/59223864"/>
    <hyperlink ref="F233" r:id="rId35" display="https://podminky.urs.cz/item/CS_URS_2021_02/59223871"/>
    <hyperlink ref="F235" r:id="rId36" display="https://podminky.urs.cz/item/CS_URS_2021_02/899104112"/>
    <hyperlink ref="F237" r:id="rId37" display="https://podminky.urs.cz/item/CS_URS_2021_02/55241406"/>
    <hyperlink ref="F245" r:id="rId38" display="https://podminky.urs.cz/item/CS_URS_2021_02/899722113"/>
    <hyperlink ref="F252" r:id="rId39" display="https://podminky.urs.cz/item/CS_URS_2021_02/597161111"/>
    <hyperlink ref="F255" r:id="rId40" display="https://podminky.urs.cz/item/CS_URS_2021_02/597069111"/>
    <hyperlink ref="F258" r:id="rId41" display="https://podminky.urs.cz/item/CS_URS_2021_02/822392111"/>
    <hyperlink ref="F260" r:id="rId42" display="https://podminky.urs.cz/item/CS_URS_2021_02/59222022"/>
    <hyperlink ref="F263" r:id="rId43" display="https://podminky.urs.cz/item/CS_URS_2021_02/977212111"/>
    <hyperlink ref="F267" r:id="rId44" display="https://podminky.urs.cz/item/CS_URS_2021_02/998276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45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92</v>
      </c>
    </row>
    <row r="4" s="1" customFormat="1" ht="24.96" customHeight="1">
      <c r="B4" s="19"/>
      <c r="D4" s="130" t="s">
        <v>117</v>
      </c>
      <c r="L4" s="19"/>
      <c r="M4" s="131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2" t="s">
        <v>16</v>
      </c>
      <c r="L6" s="19"/>
    </row>
    <row r="7" s="1" customFormat="1" ht="16.5" customHeight="1">
      <c r="B7" s="19"/>
      <c r="E7" s="133" t="str">
        <f>'Rekapitulace stavby'!K6</f>
        <v>Vodokrty - obytná zóna Z78 dodatek č.1</v>
      </c>
      <c r="F7" s="132"/>
      <c r="G7" s="132"/>
      <c r="H7" s="132"/>
      <c r="L7" s="19"/>
    </row>
    <row r="8" s="2" customFormat="1" ht="12" customHeight="1">
      <c r="A8" s="38"/>
      <c r="B8" s="44"/>
      <c r="C8" s="38"/>
      <c r="D8" s="132" t="s">
        <v>118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837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44</v>
      </c>
      <c r="G11" s="38"/>
      <c r="H11" s="38"/>
      <c r="I11" s="132" t="s">
        <v>20</v>
      </c>
      <c r="J11" s="136" t="s">
        <v>44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5. 8. 2021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">
        <v>32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33</v>
      </c>
      <c r="F15" s="38"/>
      <c r="G15" s="38"/>
      <c r="H15" s="38"/>
      <c r="I15" s="132" t="s">
        <v>34</v>
      </c>
      <c r="J15" s="136" t="s">
        <v>35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36</v>
      </c>
      <c r="E17" s="38"/>
      <c r="F17" s="38"/>
      <c r="G17" s="38"/>
      <c r="H17" s="38"/>
      <c r="I17" s="132" t="s">
        <v>31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34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38</v>
      </c>
      <c r="E20" s="38"/>
      <c r="F20" s="38"/>
      <c r="G20" s="38"/>
      <c r="H20" s="38"/>
      <c r="I20" s="132" t="s">
        <v>31</v>
      </c>
      <c r="J20" s="136" t="s">
        <v>39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40</v>
      </c>
      <c r="F21" s="38"/>
      <c r="G21" s="38"/>
      <c r="H21" s="38"/>
      <c r="I21" s="132" t="s">
        <v>34</v>
      </c>
      <c r="J21" s="136" t="s">
        <v>41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43</v>
      </c>
      <c r="E23" s="38"/>
      <c r="F23" s="38"/>
      <c r="G23" s="38"/>
      <c r="H23" s="38"/>
      <c r="I23" s="132" t="s">
        <v>31</v>
      </c>
      <c r="J23" s="136" t="s">
        <v>44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45</v>
      </c>
      <c r="F24" s="38"/>
      <c r="G24" s="38"/>
      <c r="H24" s="38"/>
      <c r="I24" s="132" t="s">
        <v>34</v>
      </c>
      <c r="J24" s="136" t="s">
        <v>44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46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120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48</v>
      </c>
      <c r="E30" s="38"/>
      <c r="F30" s="38"/>
      <c r="G30" s="38"/>
      <c r="H30" s="38"/>
      <c r="I30" s="38"/>
      <c r="J30" s="144">
        <f>ROUND(J83,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50</v>
      </c>
      <c r="G32" s="38"/>
      <c r="H32" s="38"/>
      <c r="I32" s="145" t="s">
        <v>49</v>
      </c>
      <c r="J32" s="145" t="s">
        <v>51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52</v>
      </c>
      <c r="E33" s="132" t="s">
        <v>53</v>
      </c>
      <c r="F33" s="147">
        <f>ROUND((SUM(BE83:BE113)),  2)</f>
        <v>0</v>
      </c>
      <c r="G33" s="38"/>
      <c r="H33" s="38"/>
      <c r="I33" s="148">
        <v>0.20999999999999999</v>
      </c>
      <c r="J33" s="147">
        <f>ROUND(((SUM(BE83:BE113))*I33),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54</v>
      </c>
      <c r="F34" s="147">
        <f>ROUND((SUM(BF83:BF113)),  2)</f>
        <v>0</v>
      </c>
      <c r="G34" s="38"/>
      <c r="H34" s="38"/>
      <c r="I34" s="148">
        <v>0.14999999999999999</v>
      </c>
      <c r="J34" s="147">
        <f>ROUND(((SUM(BF83:BF113))*I34),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55</v>
      </c>
      <c r="F35" s="147">
        <f>ROUND((SUM(BG83:BG113)),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56</v>
      </c>
      <c r="F36" s="147">
        <f>ROUND((SUM(BH83:BH113)),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57</v>
      </c>
      <c r="F37" s="147">
        <f>ROUND((SUM(BI83:BI113)),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58</v>
      </c>
      <c r="E39" s="151"/>
      <c r="F39" s="151"/>
      <c r="G39" s="152" t="s">
        <v>59</v>
      </c>
      <c r="H39" s="153" t="s">
        <v>60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2" t="s">
        <v>121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Vodokrty - obytná zóna Z78 dodatek č.1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1" t="s">
        <v>118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400 - SO 400 Veřejné osvětlení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1" t="s">
        <v>22</v>
      </c>
      <c r="D52" s="40"/>
      <c r="E52" s="40"/>
      <c r="F52" s="26" t="str">
        <f>F12</f>
        <v>k. ú. Vodokrty</v>
      </c>
      <c r="G52" s="40"/>
      <c r="H52" s="40"/>
      <c r="I52" s="31" t="s">
        <v>24</v>
      </c>
      <c r="J52" s="72" t="str">
        <f>IF(J12="","",J12)</f>
        <v>5. 8. 2021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1" t="s">
        <v>30</v>
      </c>
      <c r="D54" s="40"/>
      <c r="E54" s="40"/>
      <c r="F54" s="26" t="str">
        <f>E15</f>
        <v>Obec Řenče</v>
      </c>
      <c r="G54" s="40"/>
      <c r="H54" s="40"/>
      <c r="I54" s="31" t="s">
        <v>38</v>
      </c>
      <c r="J54" s="36" t="str">
        <f>E21</f>
        <v>AREA group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1" t="s">
        <v>36</v>
      </c>
      <c r="D55" s="40"/>
      <c r="E55" s="40"/>
      <c r="F55" s="26" t="str">
        <f>IF(E18="","",E18)</f>
        <v>Vyplň údaj</v>
      </c>
      <c r="G55" s="40"/>
      <c r="H55" s="40"/>
      <c r="I55" s="31" t="s">
        <v>43</v>
      </c>
      <c r="J55" s="36" t="str">
        <f>E24</f>
        <v>Ing. Lada Franková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122</v>
      </c>
      <c r="D57" s="162"/>
      <c r="E57" s="162"/>
      <c r="F57" s="162"/>
      <c r="G57" s="162"/>
      <c r="H57" s="162"/>
      <c r="I57" s="162"/>
      <c r="J57" s="163" t="s">
        <v>123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80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124</v>
      </c>
    </row>
    <row r="60" hidden="1" s="9" customFormat="1" ht="24.96" customHeight="1">
      <c r="A60" s="9"/>
      <c r="B60" s="165"/>
      <c r="C60" s="166"/>
      <c r="D60" s="167" t="s">
        <v>838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9" customFormat="1" ht="24.96" customHeight="1">
      <c r="A61" s="9"/>
      <c r="B61" s="165"/>
      <c r="C61" s="166"/>
      <c r="D61" s="167" t="s">
        <v>839</v>
      </c>
      <c r="E61" s="168"/>
      <c r="F61" s="168"/>
      <c r="G61" s="168"/>
      <c r="H61" s="168"/>
      <c r="I61" s="168"/>
      <c r="J61" s="169">
        <f>J97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hidden="1" s="9" customFormat="1" ht="24.96" customHeight="1">
      <c r="A62" s="9"/>
      <c r="B62" s="165"/>
      <c r="C62" s="166"/>
      <c r="D62" s="167" t="s">
        <v>840</v>
      </c>
      <c r="E62" s="168"/>
      <c r="F62" s="168"/>
      <c r="G62" s="168"/>
      <c r="H62" s="168"/>
      <c r="I62" s="168"/>
      <c r="J62" s="169">
        <f>J102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hidden="1" s="9" customFormat="1" ht="24.96" customHeight="1">
      <c r="A63" s="9"/>
      <c r="B63" s="165"/>
      <c r="C63" s="166"/>
      <c r="D63" s="167" t="s">
        <v>841</v>
      </c>
      <c r="E63" s="168"/>
      <c r="F63" s="168"/>
      <c r="G63" s="168"/>
      <c r="H63" s="168"/>
      <c r="I63" s="168"/>
      <c r="J63" s="169">
        <f>J110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hidden="1" s="2" customFormat="1" ht="21.84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hidden="1" s="2" customFormat="1" ht="6.96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/>
    <row r="67" hidden="1"/>
    <row r="68" hidden="1"/>
    <row r="69" s="2" customFormat="1" ht="6.96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24.96" customHeight="1">
      <c r="A70" s="38"/>
      <c r="B70" s="39"/>
      <c r="C70" s="22" t="s">
        <v>130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1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160" t="str">
        <f>E7</f>
        <v>Vodokrty - obytná zóna Z78 dodatek č.1</v>
      </c>
      <c r="F73" s="31"/>
      <c r="G73" s="31"/>
      <c r="H73" s="31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1" t="s">
        <v>118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69" t="str">
        <f>E9</f>
        <v>400 - SO 400 Veřejné osvětlení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1" t="s">
        <v>22</v>
      </c>
      <c r="D77" s="40"/>
      <c r="E77" s="40"/>
      <c r="F77" s="26" t="str">
        <f>F12</f>
        <v>k. ú. Vodokrty</v>
      </c>
      <c r="G77" s="40"/>
      <c r="H77" s="40"/>
      <c r="I77" s="31" t="s">
        <v>24</v>
      </c>
      <c r="J77" s="72" t="str">
        <f>IF(J12="","",J12)</f>
        <v>5. 8. 2021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5.15" customHeight="1">
      <c r="A79" s="38"/>
      <c r="B79" s="39"/>
      <c r="C79" s="31" t="s">
        <v>30</v>
      </c>
      <c r="D79" s="40"/>
      <c r="E79" s="40"/>
      <c r="F79" s="26" t="str">
        <f>E15</f>
        <v>Obec Řenče</v>
      </c>
      <c r="G79" s="40"/>
      <c r="H79" s="40"/>
      <c r="I79" s="31" t="s">
        <v>38</v>
      </c>
      <c r="J79" s="36" t="str">
        <f>E21</f>
        <v>AREA group s.r.o.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1" t="s">
        <v>36</v>
      </c>
      <c r="D80" s="40"/>
      <c r="E80" s="40"/>
      <c r="F80" s="26" t="str">
        <f>IF(E18="","",E18)</f>
        <v>Vyplň údaj</v>
      </c>
      <c r="G80" s="40"/>
      <c r="H80" s="40"/>
      <c r="I80" s="31" t="s">
        <v>43</v>
      </c>
      <c r="J80" s="36" t="str">
        <f>E24</f>
        <v>Ing. Lada Franková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0.32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11" customFormat="1" ht="29.28" customHeight="1">
      <c r="A82" s="177"/>
      <c r="B82" s="178"/>
      <c r="C82" s="179" t="s">
        <v>131</v>
      </c>
      <c r="D82" s="180" t="s">
        <v>67</v>
      </c>
      <c r="E82" s="180" t="s">
        <v>63</v>
      </c>
      <c r="F82" s="180" t="s">
        <v>64</v>
      </c>
      <c r="G82" s="180" t="s">
        <v>132</v>
      </c>
      <c r="H82" s="180" t="s">
        <v>133</v>
      </c>
      <c r="I82" s="180" t="s">
        <v>134</v>
      </c>
      <c r="J82" s="180" t="s">
        <v>123</v>
      </c>
      <c r="K82" s="181" t="s">
        <v>135</v>
      </c>
      <c r="L82" s="182"/>
      <c r="M82" s="92" t="s">
        <v>44</v>
      </c>
      <c r="N82" s="93" t="s">
        <v>52</v>
      </c>
      <c r="O82" s="93" t="s">
        <v>136</v>
      </c>
      <c r="P82" s="93" t="s">
        <v>137</v>
      </c>
      <c r="Q82" s="93" t="s">
        <v>138</v>
      </c>
      <c r="R82" s="93" t="s">
        <v>139</v>
      </c>
      <c r="S82" s="93" t="s">
        <v>140</v>
      </c>
      <c r="T82" s="94" t="s">
        <v>141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="2" customFormat="1" ht="22.8" customHeight="1">
      <c r="A83" s="38"/>
      <c r="B83" s="39"/>
      <c r="C83" s="99" t="s">
        <v>142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P84+P97+P102+P110</f>
        <v>0</v>
      </c>
      <c r="Q83" s="96"/>
      <c r="R83" s="185">
        <f>R84+R97+R102+R110</f>
        <v>0</v>
      </c>
      <c r="S83" s="96"/>
      <c r="T83" s="186">
        <f>T84+T97+T102+T110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6" t="s">
        <v>81</v>
      </c>
      <c r="AU83" s="16" t="s">
        <v>124</v>
      </c>
      <c r="BK83" s="187">
        <f>BK84+BK97+BK102+BK110</f>
        <v>0</v>
      </c>
    </row>
    <row r="84" s="12" customFormat="1" ht="25.92" customHeight="1">
      <c r="A84" s="12"/>
      <c r="B84" s="188"/>
      <c r="C84" s="189"/>
      <c r="D84" s="190" t="s">
        <v>81</v>
      </c>
      <c r="E84" s="191" t="s">
        <v>842</v>
      </c>
      <c r="F84" s="191" t="s">
        <v>843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SUM(P85:P96)</f>
        <v>0</v>
      </c>
      <c r="Q84" s="196"/>
      <c r="R84" s="197">
        <f>SUM(R85:R96)</f>
        <v>0</v>
      </c>
      <c r="S84" s="196"/>
      <c r="T84" s="198">
        <f>SUM(T85:T96)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90</v>
      </c>
      <c r="AT84" s="200" t="s">
        <v>81</v>
      </c>
      <c r="AU84" s="200" t="s">
        <v>82</v>
      </c>
      <c r="AY84" s="199" t="s">
        <v>145</v>
      </c>
      <c r="BK84" s="201">
        <f>SUM(BK85:BK96)</f>
        <v>0</v>
      </c>
    </row>
    <row r="85" s="2" customFormat="1" ht="16.5" customHeight="1">
      <c r="A85" s="38"/>
      <c r="B85" s="39"/>
      <c r="C85" s="204" t="s">
        <v>90</v>
      </c>
      <c r="D85" s="204" t="s">
        <v>147</v>
      </c>
      <c r="E85" s="205" t="s">
        <v>844</v>
      </c>
      <c r="F85" s="206" t="s">
        <v>845</v>
      </c>
      <c r="G85" s="207" t="s">
        <v>427</v>
      </c>
      <c r="H85" s="208">
        <v>3</v>
      </c>
      <c r="I85" s="209"/>
      <c r="J85" s="210">
        <f>ROUND(I85*H85,2)</f>
        <v>0</v>
      </c>
      <c r="K85" s="206" t="s">
        <v>44</v>
      </c>
      <c r="L85" s="44"/>
      <c r="M85" s="211" t="s">
        <v>44</v>
      </c>
      <c r="N85" s="212" t="s">
        <v>53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152</v>
      </c>
      <c r="AT85" s="215" t="s">
        <v>147</v>
      </c>
      <c r="AU85" s="215" t="s">
        <v>90</v>
      </c>
      <c r="AY85" s="16" t="s">
        <v>145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6" t="s">
        <v>90</v>
      </c>
      <c r="BK85" s="216">
        <f>ROUND(I85*H85,2)</f>
        <v>0</v>
      </c>
      <c r="BL85" s="16" t="s">
        <v>152</v>
      </c>
      <c r="BM85" s="215" t="s">
        <v>92</v>
      </c>
    </row>
    <row r="86" s="2" customFormat="1" ht="16.5" customHeight="1">
      <c r="A86" s="38"/>
      <c r="B86" s="39"/>
      <c r="C86" s="204" t="s">
        <v>92</v>
      </c>
      <c r="D86" s="204" t="s">
        <v>147</v>
      </c>
      <c r="E86" s="205" t="s">
        <v>846</v>
      </c>
      <c r="F86" s="206" t="s">
        <v>847</v>
      </c>
      <c r="G86" s="207" t="s">
        <v>427</v>
      </c>
      <c r="H86" s="208">
        <v>6</v>
      </c>
      <c r="I86" s="209"/>
      <c r="J86" s="210">
        <f>ROUND(I86*H86,2)</f>
        <v>0</v>
      </c>
      <c r="K86" s="206" t="s">
        <v>44</v>
      </c>
      <c r="L86" s="44"/>
      <c r="M86" s="211" t="s">
        <v>44</v>
      </c>
      <c r="N86" s="212" t="s">
        <v>53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152</v>
      </c>
      <c r="AT86" s="215" t="s">
        <v>147</v>
      </c>
      <c r="AU86" s="215" t="s">
        <v>90</v>
      </c>
      <c r="AY86" s="16" t="s">
        <v>145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6" t="s">
        <v>90</v>
      </c>
      <c r="BK86" s="216">
        <f>ROUND(I86*H86,2)</f>
        <v>0</v>
      </c>
      <c r="BL86" s="16" t="s">
        <v>152</v>
      </c>
      <c r="BM86" s="215" t="s">
        <v>152</v>
      </c>
    </row>
    <row r="87" s="2" customFormat="1" ht="16.5" customHeight="1">
      <c r="A87" s="38"/>
      <c r="B87" s="39"/>
      <c r="C87" s="204" t="s">
        <v>160</v>
      </c>
      <c r="D87" s="204" t="s">
        <v>147</v>
      </c>
      <c r="E87" s="205" t="s">
        <v>848</v>
      </c>
      <c r="F87" s="206" t="s">
        <v>849</v>
      </c>
      <c r="G87" s="207" t="s">
        <v>255</v>
      </c>
      <c r="H87" s="208">
        <v>115</v>
      </c>
      <c r="I87" s="209"/>
      <c r="J87" s="210">
        <f>ROUND(I87*H87,2)</f>
        <v>0</v>
      </c>
      <c r="K87" s="206" t="s">
        <v>44</v>
      </c>
      <c r="L87" s="44"/>
      <c r="M87" s="211" t="s">
        <v>44</v>
      </c>
      <c r="N87" s="212" t="s">
        <v>53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152</v>
      </c>
      <c r="AT87" s="215" t="s">
        <v>147</v>
      </c>
      <c r="AU87" s="215" t="s">
        <v>90</v>
      </c>
      <c r="AY87" s="16" t="s">
        <v>145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90</v>
      </c>
      <c r="BK87" s="216">
        <f>ROUND(I87*H87,2)</f>
        <v>0</v>
      </c>
      <c r="BL87" s="16" t="s">
        <v>152</v>
      </c>
      <c r="BM87" s="215" t="s">
        <v>184</v>
      </c>
    </row>
    <row r="88" s="2" customFormat="1" ht="16.5" customHeight="1">
      <c r="A88" s="38"/>
      <c r="B88" s="39"/>
      <c r="C88" s="204" t="s">
        <v>152</v>
      </c>
      <c r="D88" s="204" t="s">
        <v>147</v>
      </c>
      <c r="E88" s="205" t="s">
        <v>850</v>
      </c>
      <c r="F88" s="206" t="s">
        <v>851</v>
      </c>
      <c r="G88" s="207" t="s">
        <v>255</v>
      </c>
      <c r="H88" s="208">
        <v>25</v>
      </c>
      <c r="I88" s="209"/>
      <c r="J88" s="210">
        <f>ROUND(I88*H88,2)</f>
        <v>0</v>
      </c>
      <c r="K88" s="206" t="s">
        <v>44</v>
      </c>
      <c r="L88" s="44"/>
      <c r="M88" s="211" t="s">
        <v>44</v>
      </c>
      <c r="N88" s="212" t="s">
        <v>53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152</v>
      </c>
      <c r="AT88" s="215" t="s">
        <v>147</v>
      </c>
      <c r="AU88" s="215" t="s">
        <v>90</v>
      </c>
      <c r="AY88" s="16" t="s">
        <v>145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90</v>
      </c>
      <c r="BK88" s="216">
        <f>ROUND(I88*H88,2)</f>
        <v>0</v>
      </c>
      <c r="BL88" s="16" t="s">
        <v>152</v>
      </c>
      <c r="BM88" s="215" t="s">
        <v>196</v>
      </c>
    </row>
    <row r="89" s="2" customFormat="1" ht="16.5" customHeight="1">
      <c r="A89" s="38"/>
      <c r="B89" s="39"/>
      <c r="C89" s="204" t="s">
        <v>178</v>
      </c>
      <c r="D89" s="204" t="s">
        <v>147</v>
      </c>
      <c r="E89" s="205" t="s">
        <v>852</v>
      </c>
      <c r="F89" s="206" t="s">
        <v>853</v>
      </c>
      <c r="G89" s="207" t="s">
        <v>255</v>
      </c>
      <c r="H89" s="208">
        <v>124</v>
      </c>
      <c r="I89" s="209"/>
      <c r="J89" s="210">
        <f>ROUND(I89*H89,2)</f>
        <v>0</v>
      </c>
      <c r="K89" s="206" t="s">
        <v>44</v>
      </c>
      <c r="L89" s="44"/>
      <c r="M89" s="211" t="s">
        <v>44</v>
      </c>
      <c r="N89" s="212" t="s">
        <v>53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152</v>
      </c>
      <c r="AT89" s="215" t="s">
        <v>147</v>
      </c>
      <c r="AU89" s="215" t="s">
        <v>90</v>
      </c>
      <c r="AY89" s="16" t="s">
        <v>145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90</v>
      </c>
      <c r="BK89" s="216">
        <f>ROUND(I89*H89,2)</f>
        <v>0</v>
      </c>
      <c r="BL89" s="16" t="s">
        <v>152</v>
      </c>
      <c r="BM89" s="215" t="s">
        <v>211</v>
      </c>
    </row>
    <row r="90" s="2" customFormat="1" ht="16.5" customHeight="1">
      <c r="A90" s="38"/>
      <c r="B90" s="39"/>
      <c r="C90" s="204" t="s">
        <v>184</v>
      </c>
      <c r="D90" s="204" t="s">
        <v>147</v>
      </c>
      <c r="E90" s="205" t="s">
        <v>854</v>
      </c>
      <c r="F90" s="206" t="s">
        <v>855</v>
      </c>
      <c r="G90" s="207" t="s">
        <v>427</v>
      </c>
      <c r="H90" s="208">
        <v>4</v>
      </c>
      <c r="I90" s="209"/>
      <c r="J90" s="210">
        <f>ROUND(I90*H90,2)</f>
        <v>0</v>
      </c>
      <c r="K90" s="206" t="s">
        <v>44</v>
      </c>
      <c r="L90" s="44"/>
      <c r="M90" s="211" t="s">
        <v>44</v>
      </c>
      <c r="N90" s="212" t="s">
        <v>53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152</v>
      </c>
      <c r="AT90" s="215" t="s">
        <v>147</v>
      </c>
      <c r="AU90" s="215" t="s">
        <v>90</v>
      </c>
      <c r="AY90" s="16" t="s">
        <v>145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6" t="s">
        <v>90</v>
      </c>
      <c r="BK90" s="216">
        <f>ROUND(I90*H90,2)</f>
        <v>0</v>
      </c>
      <c r="BL90" s="16" t="s">
        <v>152</v>
      </c>
      <c r="BM90" s="215" t="s">
        <v>221</v>
      </c>
    </row>
    <row r="91" s="2" customFormat="1" ht="16.5" customHeight="1">
      <c r="A91" s="38"/>
      <c r="B91" s="39"/>
      <c r="C91" s="204" t="s">
        <v>189</v>
      </c>
      <c r="D91" s="204" t="s">
        <v>147</v>
      </c>
      <c r="E91" s="205" t="s">
        <v>856</v>
      </c>
      <c r="F91" s="206" t="s">
        <v>857</v>
      </c>
      <c r="G91" s="207" t="s">
        <v>255</v>
      </c>
      <c r="H91" s="208">
        <v>30</v>
      </c>
      <c r="I91" s="209"/>
      <c r="J91" s="210">
        <f>ROUND(I91*H91,2)</f>
        <v>0</v>
      </c>
      <c r="K91" s="206" t="s">
        <v>44</v>
      </c>
      <c r="L91" s="44"/>
      <c r="M91" s="211" t="s">
        <v>44</v>
      </c>
      <c r="N91" s="212" t="s">
        <v>53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152</v>
      </c>
      <c r="AT91" s="215" t="s">
        <v>147</v>
      </c>
      <c r="AU91" s="215" t="s">
        <v>90</v>
      </c>
      <c r="AY91" s="16" t="s">
        <v>145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90</v>
      </c>
      <c r="BK91" s="216">
        <f>ROUND(I91*H91,2)</f>
        <v>0</v>
      </c>
      <c r="BL91" s="16" t="s">
        <v>152</v>
      </c>
      <c r="BM91" s="215" t="s">
        <v>234</v>
      </c>
    </row>
    <row r="92" s="2" customFormat="1" ht="16.5" customHeight="1">
      <c r="A92" s="38"/>
      <c r="B92" s="39"/>
      <c r="C92" s="204" t="s">
        <v>196</v>
      </c>
      <c r="D92" s="204" t="s">
        <v>147</v>
      </c>
      <c r="E92" s="205" t="s">
        <v>858</v>
      </c>
      <c r="F92" s="206" t="s">
        <v>859</v>
      </c>
      <c r="G92" s="207" t="s">
        <v>255</v>
      </c>
      <c r="H92" s="208">
        <v>90</v>
      </c>
      <c r="I92" s="209"/>
      <c r="J92" s="210">
        <f>ROUND(I92*H92,2)</f>
        <v>0</v>
      </c>
      <c r="K92" s="206" t="s">
        <v>44</v>
      </c>
      <c r="L92" s="44"/>
      <c r="M92" s="211" t="s">
        <v>44</v>
      </c>
      <c r="N92" s="212" t="s">
        <v>53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152</v>
      </c>
      <c r="AT92" s="215" t="s">
        <v>147</v>
      </c>
      <c r="AU92" s="215" t="s">
        <v>90</v>
      </c>
      <c r="AY92" s="16" t="s">
        <v>145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90</v>
      </c>
      <c r="BK92" s="216">
        <f>ROUND(I92*H92,2)</f>
        <v>0</v>
      </c>
      <c r="BL92" s="16" t="s">
        <v>152</v>
      </c>
      <c r="BM92" s="215" t="s">
        <v>246</v>
      </c>
    </row>
    <row r="93" s="2" customFormat="1" ht="16.5" customHeight="1">
      <c r="A93" s="38"/>
      <c r="B93" s="39"/>
      <c r="C93" s="204" t="s">
        <v>203</v>
      </c>
      <c r="D93" s="204" t="s">
        <v>147</v>
      </c>
      <c r="E93" s="205" t="s">
        <v>860</v>
      </c>
      <c r="F93" s="206" t="s">
        <v>861</v>
      </c>
      <c r="G93" s="207" t="s">
        <v>427</v>
      </c>
      <c r="H93" s="208">
        <v>90</v>
      </c>
      <c r="I93" s="209"/>
      <c r="J93" s="210">
        <f>ROUND(I93*H93,2)</f>
        <v>0</v>
      </c>
      <c r="K93" s="206" t="s">
        <v>44</v>
      </c>
      <c r="L93" s="44"/>
      <c r="M93" s="211" t="s">
        <v>44</v>
      </c>
      <c r="N93" s="212" t="s">
        <v>53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152</v>
      </c>
      <c r="AT93" s="215" t="s">
        <v>147</v>
      </c>
      <c r="AU93" s="215" t="s">
        <v>90</v>
      </c>
      <c r="AY93" s="16" t="s">
        <v>145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6" t="s">
        <v>90</v>
      </c>
      <c r="BK93" s="216">
        <f>ROUND(I93*H93,2)</f>
        <v>0</v>
      </c>
      <c r="BL93" s="16" t="s">
        <v>152</v>
      </c>
      <c r="BM93" s="215" t="s">
        <v>260</v>
      </c>
    </row>
    <row r="94" s="2" customFormat="1" ht="16.5" customHeight="1">
      <c r="A94" s="38"/>
      <c r="B94" s="39"/>
      <c r="C94" s="204" t="s">
        <v>211</v>
      </c>
      <c r="D94" s="204" t="s">
        <v>147</v>
      </c>
      <c r="E94" s="205" t="s">
        <v>862</v>
      </c>
      <c r="F94" s="206" t="s">
        <v>863</v>
      </c>
      <c r="G94" s="207" t="s">
        <v>255</v>
      </c>
      <c r="H94" s="208">
        <v>115</v>
      </c>
      <c r="I94" s="209"/>
      <c r="J94" s="210">
        <f>ROUND(I94*H94,2)</f>
        <v>0</v>
      </c>
      <c r="K94" s="206" t="s">
        <v>44</v>
      </c>
      <c r="L94" s="44"/>
      <c r="M94" s="211" t="s">
        <v>44</v>
      </c>
      <c r="N94" s="212" t="s">
        <v>53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152</v>
      </c>
      <c r="AT94" s="215" t="s">
        <v>147</v>
      </c>
      <c r="AU94" s="215" t="s">
        <v>90</v>
      </c>
      <c r="AY94" s="16" t="s">
        <v>145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90</v>
      </c>
      <c r="BK94" s="216">
        <f>ROUND(I94*H94,2)</f>
        <v>0</v>
      </c>
      <c r="BL94" s="16" t="s">
        <v>152</v>
      </c>
      <c r="BM94" s="215" t="s">
        <v>275</v>
      </c>
    </row>
    <row r="95" s="2" customFormat="1" ht="16.5" customHeight="1">
      <c r="A95" s="38"/>
      <c r="B95" s="39"/>
      <c r="C95" s="204" t="s">
        <v>216</v>
      </c>
      <c r="D95" s="204" t="s">
        <v>147</v>
      </c>
      <c r="E95" s="205" t="s">
        <v>864</v>
      </c>
      <c r="F95" s="206" t="s">
        <v>865</v>
      </c>
      <c r="G95" s="207" t="s">
        <v>866</v>
      </c>
      <c r="H95" s="208">
        <v>1</v>
      </c>
      <c r="I95" s="209"/>
      <c r="J95" s="210">
        <f>ROUND(I95*H95,2)</f>
        <v>0</v>
      </c>
      <c r="K95" s="206" t="s">
        <v>44</v>
      </c>
      <c r="L95" s="44"/>
      <c r="M95" s="211" t="s">
        <v>44</v>
      </c>
      <c r="N95" s="212" t="s">
        <v>53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152</v>
      </c>
      <c r="AT95" s="215" t="s">
        <v>147</v>
      </c>
      <c r="AU95" s="215" t="s">
        <v>90</v>
      </c>
      <c r="AY95" s="16" t="s">
        <v>145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6" t="s">
        <v>90</v>
      </c>
      <c r="BK95" s="216">
        <f>ROUND(I95*H95,2)</f>
        <v>0</v>
      </c>
      <c r="BL95" s="16" t="s">
        <v>152</v>
      </c>
      <c r="BM95" s="215" t="s">
        <v>867</v>
      </c>
    </row>
    <row r="96" s="2" customFormat="1" ht="16.5" customHeight="1">
      <c r="A96" s="38"/>
      <c r="B96" s="39"/>
      <c r="C96" s="204" t="s">
        <v>221</v>
      </c>
      <c r="D96" s="204" t="s">
        <v>147</v>
      </c>
      <c r="E96" s="205" t="s">
        <v>868</v>
      </c>
      <c r="F96" s="206" t="s">
        <v>869</v>
      </c>
      <c r="G96" s="207" t="s">
        <v>866</v>
      </c>
      <c r="H96" s="208">
        <v>1</v>
      </c>
      <c r="I96" s="209"/>
      <c r="J96" s="210">
        <f>ROUND(I96*H96,2)</f>
        <v>0</v>
      </c>
      <c r="K96" s="206" t="s">
        <v>44</v>
      </c>
      <c r="L96" s="44"/>
      <c r="M96" s="211" t="s">
        <v>44</v>
      </c>
      <c r="N96" s="212" t="s">
        <v>53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152</v>
      </c>
      <c r="AT96" s="215" t="s">
        <v>147</v>
      </c>
      <c r="AU96" s="215" t="s">
        <v>90</v>
      </c>
      <c r="AY96" s="16" t="s">
        <v>145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6" t="s">
        <v>90</v>
      </c>
      <c r="BK96" s="216">
        <f>ROUND(I96*H96,2)</f>
        <v>0</v>
      </c>
      <c r="BL96" s="16" t="s">
        <v>152</v>
      </c>
      <c r="BM96" s="215" t="s">
        <v>870</v>
      </c>
    </row>
    <row r="97" s="12" customFormat="1" ht="25.92" customHeight="1">
      <c r="A97" s="12"/>
      <c r="B97" s="188"/>
      <c r="C97" s="189"/>
      <c r="D97" s="190" t="s">
        <v>81</v>
      </c>
      <c r="E97" s="191" t="s">
        <v>871</v>
      </c>
      <c r="F97" s="191" t="s">
        <v>872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SUM(P98:P101)</f>
        <v>0</v>
      </c>
      <c r="Q97" s="196"/>
      <c r="R97" s="197">
        <f>SUM(R98:R101)</f>
        <v>0</v>
      </c>
      <c r="S97" s="196"/>
      <c r="T97" s="198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90</v>
      </c>
      <c r="AT97" s="200" t="s">
        <v>81</v>
      </c>
      <c r="AU97" s="200" t="s">
        <v>82</v>
      </c>
      <c r="AY97" s="199" t="s">
        <v>145</v>
      </c>
      <c r="BK97" s="201">
        <f>SUM(BK98:BK101)</f>
        <v>0</v>
      </c>
    </row>
    <row r="98" s="2" customFormat="1" ht="16.5" customHeight="1">
      <c r="A98" s="38"/>
      <c r="B98" s="39"/>
      <c r="C98" s="204" t="s">
        <v>227</v>
      </c>
      <c r="D98" s="204" t="s">
        <v>147</v>
      </c>
      <c r="E98" s="205" t="s">
        <v>873</v>
      </c>
      <c r="F98" s="206" t="s">
        <v>874</v>
      </c>
      <c r="G98" s="207" t="s">
        <v>427</v>
      </c>
      <c r="H98" s="208">
        <v>6</v>
      </c>
      <c r="I98" s="209"/>
      <c r="J98" s="210">
        <f>ROUND(I98*H98,2)</f>
        <v>0</v>
      </c>
      <c r="K98" s="206" t="s">
        <v>44</v>
      </c>
      <c r="L98" s="44"/>
      <c r="M98" s="211" t="s">
        <v>44</v>
      </c>
      <c r="N98" s="212" t="s">
        <v>53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152</v>
      </c>
      <c r="AT98" s="215" t="s">
        <v>147</v>
      </c>
      <c r="AU98" s="215" t="s">
        <v>90</v>
      </c>
      <c r="AY98" s="16" t="s">
        <v>145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90</v>
      </c>
      <c r="BK98" s="216">
        <f>ROUND(I98*H98,2)</f>
        <v>0</v>
      </c>
      <c r="BL98" s="16" t="s">
        <v>152</v>
      </c>
      <c r="BM98" s="215" t="s">
        <v>374</v>
      </c>
    </row>
    <row r="99" s="2" customFormat="1" ht="16.5" customHeight="1">
      <c r="A99" s="38"/>
      <c r="B99" s="39"/>
      <c r="C99" s="204" t="s">
        <v>234</v>
      </c>
      <c r="D99" s="204" t="s">
        <v>147</v>
      </c>
      <c r="E99" s="205" t="s">
        <v>875</v>
      </c>
      <c r="F99" s="206" t="s">
        <v>876</v>
      </c>
      <c r="G99" s="207" t="s">
        <v>427</v>
      </c>
      <c r="H99" s="208">
        <v>1</v>
      </c>
      <c r="I99" s="209"/>
      <c r="J99" s="210">
        <f>ROUND(I99*H99,2)</f>
        <v>0</v>
      </c>
      <c r="K99" s="206" t="s">
        <v>44</v>
      </c>
      <c r="L99" s="44"/>
      <c r="M99" s="211" t="s">
        <v>44</v>
      </c>
      <c r="N99" s="212" t="s">
        <v>53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152</v>
      </c>
      <c r="AT99" s="215" t="s">
        <v>147</v>
      </c>
      <c r="AU99" s="215" t="s">
        <v>90</v>
      </c>
      <c r="AY99" s="16" t="s">
        <v>145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6" t="s">
        <v>90</v>
      </c>
      <c r="BK99" s="216">
        <f>ROUND(I99*H99,2)</f>
        <v>0</v>
      </c>
      <c r="BL99" s="16" t="s">
        <v>152</v>
      </c>
      <c r="BM99" s="215" t="s">
        <v>386</v>
      </c>
    </row>
    <row r="100" s="2" customFormat="1" ht="16.5" customHeight="1">
      <c r="A100" s="38"/>
      <c r="B100" s="39"/>
      <c r="C100" s="204" t="s">
        <v>8</v>
      </c>
      <c r="D100" s="204" t="s">
        <v>147</v>
      </c>
      <c r="E100" s="205" t="s">
        <v>877</v>
      </c>
      <c r="F100" s="206" t="s">
        <v>878</v>
      </c>
      <c r="G100" s="207" t="s">
        <v>427</v>
      </c>
      <c r="H100" s="208">
        <v>2</v>
      </c>
      <c r="I100" s="209"/>
      <c r="J100" s="210">
        <f>ROUND(I100*H100,2)</f>
        <v>0</v>
      </c>
      <c r="K100" s="206" t="s">
        <v>44</v>
      </c>
      <c r="L100" s="44"/>
      <c r="M100" s="211" t="s">
        <v>44</v>
      </c>
      <c r="N100" s="212" t="s">
        <v>53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152</v>
      </c>
      <c r="AT100" s="215" t="s">
        <v>147</v>
      </c>
      <c r="AU100" s="215" t="s">
        <v>90</v>
      </c>
      <c r="AY100" s="16" t="s">
        <v>145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6" t="s">
        <v>90</v>
      </c>
      <c r="BK100" s="216">
        <f>ROUND(I100*H100,2)</f>
        <v>0</v>
      </c>
      <c r="BL100" s="16" t="s">
        <v>152</v>
      </c>
      <c r="BM100" s="215" t="s">
        <v>398</v>
      </c>
    </row>
    <row r="101" s="2" customFormat="1" ht="16.5" customHeight="1">
      <c r="A101" s="38"/>
      <c r="B101" s="39"/>
      <c r="C101" s="204" t="s">
        <v>246</v>
      </c>
      <c r="D101" s="204" t="s">
        <v>147</v>
      </c>
      <c r="E101" s="205" t="s">
        <v>879</v>
      </c>
      <c r="F101" s="206" t="s">
        <v>869</v>
      </c>
      <c r="G101" s="207" t="s">
        <v>866</v>
      </c>
      <c r="H101" s="208">
        <v>1</v>
      </c>
      <c r="I101" s="209"/>
      <c r="J101" s="210">
        <f>ROUND(I101*H101,2)</f>
        <v>0</v>
      </c>
      <c r="K101" s="206" t="s">
        <v>44</v>
      </c>
      <c r="L101" s="44"/>
      <c r="M101" s="211" t="s">
        <v>44</v>
      </c>
      <c r="N101" s="212" t="s">
        <v>53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152</v>
      </c>
      <c r="AT101" s="215" t="s">
        <v>147</v>
      </c>
      <c r="AU101" s="215" t="s">
        <v>90</v>
      </c>
      <c r="AY101" s="16" t="s">
        <v>145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90</v>
      </c>
      <c r="BK101" s="216">
        <f>ROUND(I101*H101,2)</f>
        <v>0</v>
      </c>
      <c r="BL101" s="16" t="s">
        <v>152</v>
      </c>
      <c r="BM101" s="215" t="s">
        <v>880</v>
      </c>
    </row>
    <row r="102" s="12" customFormat="1" ht="25.92" customHeight="1">
      <c r="A102" s="12"/>
      <c r="B102" s="188"/>
      <c r="C102" s="189"/>
      <c r="D102" s="190" t="s">
        <v>81</v>
      </c>
      <c r="E102" s="191" t="s">
        <v>881</v>
      </c>
      <c r="F102" s="191" t="s">
        <v>146</v>
      </c>
      <c r="G102" s="189"/>
      <c r="H102" s="189"/>
      <c r="I102" s="192"/>
      <c r="J102" s="193">
        <f>BK102</f>
        <v>0</v>
      </c>
      <c r="K102" s="189"/>
      <c r="L102" s="194"/>
      <c r="M102" s="195"/>
      <c r="N102" s="196"/>
      <c r="O102" s="196"/>
      <c r="P102" s="197">
        <f>SUM(P103:P109)</f>
        <v>0</v>
      </c>
      <c r="Q102" s="196"/>
      <c r="R102" s="197">
        <f>SUM(R103:R109)</f>
        <v>0</v>
      </c>
      <c r="S102" s="196"/>
      <c r="T102" s="198">
        <f>SUM(T103:T109)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9" t="s">
        <v>90</v>
      </c>
      <c r="AT102" s="200" t="s">
        <v>81</v>
      </c>
      <c r="AU102" s="200" t="s">
        <v>82</v>
      </c>
      <c r="AY102" s="199" t="s">
        <v>145</v>
      </c>
      <c r="BK102" s="201">
        <f>SUM(BK103:BK109)</f>
        <v>0</v>
      </c>
    </row>
    <row r="103" s="2" customFormat="1" ht="16.5" customHeight="1">
      <c r="A103" s="38"/>
      <c r="B103" s="39"/>
      <c r="C103" s="204" t="s">
        <v>252</v>
      </c>
      <c r="D103" s="204" t="s">
        <v>147</v>
      </c>
      <c r="E103" s="205" t="s">
        <v>882</v>
      </c>
      <c r="F103" s="206" t="s">
        <v>883</v>
      </c>
      <c r="G103" s="207" t="s">
        <v>255</v>
      </c>
      <c r="H103" s="208">
        <v>90</v>
      </c>
      <c r="I103" s="209"/>
      <c r="J103" s="210">
        <f>ROUND(I103*H103,2)</f>
        <v>0</v>
      </c>
      <c r="K103" s="206" t="s">
        <v>44</v>
      </c>
      <c r="L103" s="44"/>
      <c r="M103" s="211" t="s">
        <v>44</v>
      </c>
      <c r="N103" s="212" t="s">
        <v>53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152</v>
      </c>
      <c r="AT103" s="215" t="s">
        <v>147</v>
      </c>
      <c r="AU103" s="215" t="s">
        <v>90</v>
      </c>
      <c r="AY103" s="16" t="s">
        <v>145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6" t="s">
        <v>90</v>
      </c>
      <c r="BK103" s="216">
        <f>ROUND(I103*H103,2)</f>
        <v>0</v>
      </c>
      <c r="BL103" s="16" t="s">
        <v>152</v>
      </c>
      <c r="BM103" s="215" t="s">
        <v>409</v>
      </c>
    </row>
    <row r="104" s="2" customFormat="1" ht="16.5" customHeight="1">
      <c r="A104" s="38"/>
      <c r="B104" s="39"/>
      <c r="C104" s="204" t="s">
        <v>260</v>
      </c>
      <c r="D104" s="204" t="s">
        <v>147</v>
      </c>
      <c r="E104" s="205" t="s">
        <v>884</v>
      </c>
      <c r="F104" s="206" t="s">
        <v>885</v>
      </c>
      <c r="G104" s="207" t="s">
        <v>255</v>
      </c>
      <c r="H104" s="208">
        <v>30</v>
      </c>
      <c r="I104" s="209"/>
      <c r="J104" s="210">
        <f>ROUND(I104*H104,2)</f>
        <v>0</v>
      </c>
      <c r="K104" s="206" t="s">
        <v>44</v>
      </c>
      <c r="L104" s="44"/>
      <c r="M104" s="211" t="s">
        <v>44</v>
      </c>
      <c r="N104" s="212" t="s">
        <v>53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152</v>
      </c>
      <c r="AT104" s="215" t="s">
        <v>147</v>
      </c>
      <c r="AU104" s="215" t="s">
        <v>90</v>
      </c>
      <c r="AY104" s="16" t="s">
        <v>145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90</v>
      </c>
      <c r="BK104" s="216">
        <f>ROUND(I104*H104,2)</f>
        <v>0</v>
      </c>
      <c r="BL104" s="16" t="s">
        <v>152</v>
      </c>
      <c r="BM104" s="215" t="s">
        <v>419</v>
      </c>
    </row>
    <row r="105" s="2" customFormat="1" ht="16.5" customHeight="1">
      <c r="A105" s="38"/>
      <c r="B105" s="39"/>
      <c r="C105" s="204" t="s">
        <v>267</v>
      </c>
      <c r="D105" s="204" t="s">
        <v>147</v>
      </c>
      <c r="E105" s="205" t="s">
        <v>886</v>
      </c>
      <c r="F105" s="206" t="s">
        <v>887</v>
      </c>
      <c r="G105" s="207" t="s">
        <v>427</v>
      </c>
      <c r="H105" s="208">
        <v>3</v>
      </c>
      <c r="I105" s="209"/>
      <c r="J105" s="210">
        <f>ROUND(I105*H105,2)</f>
        <v>0</v>
      </c>
      <c r="K105" s="206" t="s">
        <v>44</v>
      </c>
      <c r="L105" s="44"/>
      <c r="M105" s="211" t="s">
        <v>44</v>
      </c>
      <c r="N105" s="212" t="s">
        <v>53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152</v>
      </c>
      <c r="AT105" s="215" t="s">
        <v>147</v>
      </c>
      <c r="AU105" s="215" t="s">
        <v>90</v>
      </c>
      <c r="AY105" s="16" t="s">
        <v>145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6" t="s">
        <v>90</v>
      </c>
      <c r="BK105" s="216">
        <f>ROUND(I105*H105,2)</f>
        <v>0</v>
      </c>
      <c r="BL105" s="16" t="s">
        <v>152</v>
      </c>
      <c r="BM105" s="215" t="s">
        <v>429</v>
      </c>
    </row>
    <row r="106" s="2" customFormat="1" ht="16.5" customHeight="1">
      <c r="A106" s="38"/>
      <c r="B106" s="39"/>
      <c r="C106" s="204" t="s">
        <v>275</v>
      </c>
      <c r="D106" s="204" t="s">
        <v>147</v>
      </c>
      <c r="E106" s="205" t="s">
        <v>888</v>
      </c>
      <c r="F106" s="206" t="s">
        <v>889</v>
      </c>
      <c r="G106" s="207" t="s">
        <v>427</v>
      </c>
      <c r="H106" s="208">
        <v>3</v>
      </c>
      <c r="I106" s="209"/>
      <c r="J106" s="210">
        <f>ROUND(I106*H106,2)</f>
        <v>0</v>
      </c>
      <c r="K106" s="206" t="s">
        <v>44</v>
      </c>
      <c r="L106" s="44"/>
      <c r="M106" s="211" t="s">
        <v>44</v>
      </c>
      <c r="N106" s="212" t="s">
        <v>53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152</v>
      </c>
      <c r="AT106" s="215" t="s">
        <v>147</v>
      </c>
      <c r="AU106" s="215" t="s">
        <v>90</v>
      </c>
      <c r="AY106" s="16" t="s">
        <v>145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90</v>
      </c>
      <c r="BK106" s="216">
        <f>ROUND(I106*H106,2)</f>
        <v>0</v>
      </c>
      <c r="BL106" s="16" t="s">
        <v>152</v>
      </c>
      <c r="BM106" s="215" t="s">
        <v>441</v>
      </c>
    </row>
    <row r="107" s="2" customFormat="1" ht="16.5" customHeight="1">
      <c r="A107" s="38"/>
      <c r="B107" s="39"/>
      <c r="C107" s="204" t="s">
        <v>7</v>
      </c>
      <c r="D107" s="204" t="s">
        <v>147</v>
      </c>
      <c r="E107" s="205" t="s">
        <v>890</v>
      </c>
      <c r="F107" s="206" t="s">
        <v>891</v>
      </c>
      <c r="G107" s="207" t="s">
        <v>255</v>
      </c>
      <c r="H107" s="208">
        <v>90</v>
      </c>
      <c r="I107" s="209"/>
      <c r="J107" s="210">
        <f>ROUND(I107*H107,2)</f>
        <v>0</v>
      </c>
      <c r="K107" s="206" t="s">
        <v>44</v>
      </c>
      <c r="L107" s="44"/>
      <c r="M107" s="211" t="s">
        <v>44</v>
      </c>
      <c r="N107" s="212" t="s">
        <v>53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152</v>
      </c>
      <c r="AT107" s="215" t="s">
        <v>147</v>
      </c>
      <c r="AU107" s="215" t="s">
        <v>90</v>
      </c>
      <c r="AY107" s="16" t="s">
        <v>145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90</v>
      </c>
      <c r="BK107" s="216">
        <f>ROUND(I107*H107,2)</f>
        <v>0</v>
      </c>
      <c r="BL107" s="16" t="s">
        <v>152</v>
      </c>
      <c r="BM107" s="215" t="s">
        <v>447</v>
      </c>
    </row>
    <row r="108" s="2" customFormat="1" ht="16.5" customHeight="1">
      <c r="A108" s="38"/>
      <c r="B108" s="39"/>
      <c r="C108" s="204" t="s">
        <v>374</v>
      </c>
      <c r="D108" s="204" t="s">
        <v>147</v>
      </c>
      <c r="E108" s="205" t="s">
        <v>892</v>
      </c>
      <c r="F108" s="206" t="s">
        <v>893</v>
      </c>
      <c r="G108" s="207" t="s">
        <v>255</v>
      </c>
      <c r="H108" s="208">
        <v>30</v>
      </c>
      <c r="I108" s="209"/>
      <c r="J108" s="210">
        <f>ROUND(I108*H108,2)</f>
        <v>0</v>
      </c>
      <c r="K108" s="206" t="s">
        <v>44</v>
      </c>
      <c r="L108" s="44"/>
      <c r="M108" s="211" t="s">
        <v>44</v>
      </c>
      <c r="N108" s="212" t="s">
        <v>53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152</v>
      </c>
      <c r="AT108" s="215" t="s">
        <v>147</v>
      </c>
      <c r="AU108" s="215" t="s">
        <v>90</v>
      </c>
      <c r="AY108" s="16" t="s">
        <v>145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6" t="s">
        <v>90</v>
      </c>
      <c r="BK108" s="216">
        <f>ROUND(I108*H108,2)</f>
        <v>0</v>
      </c>
      <c r="BL108" s="16" t="s">
        <v>152</v>
      </c>
      <c r="BM108" s="215" t="s">
        <v>453</v>
      </c>
    </row>
    <row r="109" s="2" customFormat="1" ht="16.5" customHeight="1">
      <c r="A109" s="38"/>
      <c r="B109" s="39"/>
      <c r="C109" s="204" t="s">
        <v>380</v>
      </c>
      <c r="D109" s="204" t="s">
        <v>147</v>
      </c>
      <c r="E109" s="205" t="s">
        <v>894</v>
      </c>
      <c r="F109" s="206" t="s">
        <v>895</v>
      </c>
      <c r="G109" s="207" t="s">
        <v>170</v>
      </c>
      <c r="H109" s="208">
        <v>3</v>
      </c>
      <c r="I109" s="209"/>
      <c r="J109" s="210">
        <f>ROUND(I109*H109,2)</f>
        <v>0</v>
      </c>
      <c r="K109" s="206" t="s">
        <v>44</v>
      </c>
      <c r="L109" s="44"/>
      <c r="M109" s="211" t="s">
        <v>44</v>
      </c>
      <c r="N109" s="212" t="s">
        <v>53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152</v>
      </c>
      <c r="AT109" s="215" t="s">
        <v>147</v>
      </c>
      <c r="AU109" s="215" t="s">
        <v>90</v>
      </c>
      <c r="AY109" s="16" t="s">
        <v>145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90</v>
      </c>
      <c r="BK109" s="216">
        <f>ROUND(I109*H109,2)</f>
        <v>0</v>
      </c>
      <c r="BL109" s="16" t="s">
        <v>152</v>
      </c>
      <c r="BM109" s="215" t="s">
        <v>459</v>
      </c>
    </row>
    <row r="110" s="12" customFormat="1" ht="25.92" customHeight="1">
      <c r="A110" s="12"/>
      <c r="B110" s="188"/>
      <c r="C110" s="189"/>
      <c r="D110" s="190" t="s">
        <v>81</v>
      </c>
      <c r="E110" s="191" t="s">
        <v>896</v>
      </c>
      <c r="F110" s="191" t="s">
        <v>897</v>
      </c>
      <c r="G110" s="189"/>
      <c r="H110" s="189"/>
      <c r="I110" s="192"/>
      <c r="J110" s="193">
        <f>BK110</f>
        <v>0</v>
      </c>
      <c r="K110" s="189"/>
      <c r="L110" s="194"/>
      <c r="M110" s="195"/>
      <c r="N110" s="196"/>
      <c r="O110" s="196"/>
      <c r="P110" s="197">
        <f>SUM(P111:P113)</f>
        <v>0</v>
      </c>
      <c r="Q110" s="196"/>
      <c r="R110" s="197">
        <f>SUM(R111:R113)</f>
        <v>0</v>
      </c>
      <c r="S110" s="196"/>
      <c r="T110" s="198">
        <f>SUM(T111:T113)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9" t="s">
        <v>90</v>
      </c>
      <c r="AT110" s="200" t="s">
        <v>81</v>
      </c>
      <c r="AU110" s="200" t="s">
        <v>82</v>
      </c>
      <c r="AY110" s="199" t="s">
        <v>145</v>
      </c>
      <c r="BK110" s="201">
        <f>SUM(BK111:BK113)</f>
        <v>0</v>
      </c>
    </row>
    <row r="111" s="2" customFormat="1" ht="16.5" customHeight="1">
      <c r="A111" s="38"/>
      <c r="B111" s="39"/>
      <c r="C111" s="204" t="s">
        <v>386</v>
      </c>
      <c r="D111" s="204" t="s">
        <v>147</v>
      </c>
      <c r="E111" s="205" t="s">
        <v>898</v>
      </c>
      <c r="F111" s="206" t="s">
        <v>899</v>
      </c>
      <c r="G111" s="207" t="s">
        <v>900</v>
      </c>
      <c r="H111" s="208">
        <v>4.5</v>
      </c>
      <c r="I111" s="209"/>
      <c r="J111" s="210">
        <f>ROUND(I111*H111,2)</f>
        <v>0</v>
      </c>
      <c r="K111" s="206" t="s">
        <v>44</v>
      </c>
      <c r="L111" s="44"/>
      <c r="M111" s="211" t="s">
        <v>44</v>
      </c>
      <c r="N111" s="212" t="s">
        <v>53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152</v>
      </c>
      <c r="AT111" s="215" t="s">
        <v>147</v>
      </c>
      <c r="AU111" s="215" t="s">
        <v>90</v>
      </c>
      <c r="AY111" s="16" t="s">
        <v>145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6" t="s">
        <v>90</v>
      </c>
      <c r="BK111" s="216">
        <f>ROUND(I111*H111,2)</f>
        <v>0</v>
      </c>
      <c r="BL111" s="16" t="s">
        <v>152</v>
      </c>
      <c r="BM111" s="215" t="s">
        <v>829</v>
      </c>
    </row>
    <row r="112" s="2" customFormat="1" ht="16.5" customHeight="1">
      <c r="A112" s="38"/>
      <c r="B112" s="39"/>
      <c r="C112" s="204" t="s">
        <v>392</v>
      </c>
      <c r="D112" s="204" t="s">
        <v>147</v>
      </c>
      <c r="E112" s="205" t="s">
        <v>901</v>
      </c>
      <c r="F112" s="206" t="s">
        <v>902</v>
      </c>
      <c r="G112" s="207" t="s">
        <v>900</v>
      </c>
      <c r="H112" s="208">
        <v>3</v>
      </c>
      <c r="I112" s="209"/>
      <c r="J112" s="210">
        <f>ROUND(I112*H112,2)</f>
        <v>0</v>
      </c>
      <c r="K112" s="206" t="s">
        <v>44</v>
      </c>
      <c r="L112" s="44"/>
      <c r="M112" s="211" t="s">
        <v>44</v>
      </c>
      <c r="N112" s="212" t="s">
        <v>53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152</v>
      </c>
      <c r="AT112" s="215" t="s">
        <v>147</v>
      </c>
      <c r="AU112" s="215" t="s">
        <v>90</v>
      </c>
      <c r="AY112" s="16" t="s">
        <v>145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6" t="s">
        <v>90</v>
      </c>
      <c r="BK112" s="216">
        <f>ROUND(I112*H112,2)</f>
        <v>0</v>
      </c>
      <c r="BL112" s="16" t="s">
        <v>152</v>
      </c>
      <c r="BM112" s="215" t="s">
        <v>903</v>
      </c>
    </row>
    <row r="113" s="2" customFormat="1" ht="16.5" customHeight="1">
      <c r="A113" s="38"/>
      <c r="B113" s="39"/>
      <c r="C113" s="204" t="s">
        <v>398</v>
      </c>
      <c r="D113" s="204" t="s">
        <v>147</v>
      </c>
      <c r="E113" s="205" t="s">
        <v>904</v>
      </c>
      <c r="F113" s="206" t="s">
        <v>905</v>
      </c>
      <c r="G113" s="207" t="s">
        <v>906</v>
      </c>
      <c r="H113" s="208">
        <v>1</v>
      </c>
      <c r="I113" s="209"/>
      <c r="J113" s="210">
        <f>ROUND(I113*H113,2)</f>
        <v>0</v>
      </c>
      <c r="K113" s="206" t="s">
        <v>44</v>
      </c>
      <c r="L113" s="44"/>
      <c r="M113" s="259" t="s">
        <v>44</v>
      </c>
      <c r="N113" s="260" t="s">
        <v>53</v>
      </c>
      <c r="O113" s="246"/>
      <c r="P113" s="261">
        <f>O113*H113</f>
        <v>0</v>
      </c>
      <c r="Q113" s="261">
        <v>0</v>
      </c>
      <c r="R113" s="261">
        <f>Q113*H113</f>
        <v>0</v>
      </c>
      <c r="S113" s="261">
        <v>0</v>
      </c>
      <c r="T113" s="26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152</v>
      </c>
      <c r="AT113" s="215" t="s">
        <v>147</v>
      </c>
      <c r="AU113" s="215" t="s">
        <v>90</v>
      </c>
      <c r="AY113" s="16" t="s">
        <v>145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6" t="s">
        <v>90</v>
      </c>
      <c r="BK113" s="216">
        <f>ROUND(I113*H113,2)</f>
        <v>0</v>
      </c>
      <c r="BL113" s="16" t="s">
        <v>152</v>
      </c>
      <c r="BM113" s="215" t="s">
        <v>907</v>
      </c>
    </row>
    <row r="114" s="2" customFormat="1" ht="6.96" customHeight="1">
      <c r="A114" s="38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sheet="1" autoFilter="0" formatColumns="0" formatRows="0" objects="1" scenarios="1" spinCount="100000" saltValue="UXhN9nyPBKjXuAF7Bj+PHRsb4zqbNK4NtSRxyaGfCvUL2jR40REfjJt5w2W+BIwd7Fs0um/xn55X5BFpBSfypQ==" hashValue="aTH8/82/VlfuY7EuROhtdpKSIkizWh81XKaU5DH0KuSjdlmWL1hf+r7wd7MC7aNnpuHyXYYes2SKYjk/9AoNKA==" algorithmName="SHA-512" password="CC35"/>
  <autoFilter ref="C82:K11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92</v>
      </c>
    </row>
    <row r="4" s="1" customFormat="1" ht="24.96" customHeight="1">
      <c r="B4" s="19"/>
      <c r="D4" s="130" t="s">
        <v>117</v>
      </c>
      <c r="L4" s="19"/>
      <c r="M4" s="131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2" t="s">
        <v>16</v>
      </c>
      <c r="L6" s="19"/>
    </row>
    <row r="7" s="1" customFormat="1" ht="16.5" customHeight="1">
      <c r="B7" s="19"/>
      <c r="E7" s="133" t="str">
        <f>'Rekapitulace stavby'!K6</f>
        <v>Vodokrty - obytná zóna Z78 dodatek č.1</v>
      </c>
      <c r="F7" s="132"/>
      <c r="G7" s="132"/>
      <c r="H7" s="132"/>
      <c r="L7" s="19"/>
    </row>
    <row r="8" s="2" customFormat="1" ht="12" customHeight="1">
      <c r="A8" s="38"/>
      <c r="B8" s="44"/>
      <c r="C8" s="38"/>
      <c r="D8" s="132" t="s">
        <v>118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908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44</v>
      </c>
      <c r="G11" s="38"/>
      <c r="H11" s="38"/>
      <c r="I11" s="132" t="s">
        <v>20</v>
      </c>
      <c r="J11" s="136" t="s">
        <v>44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5. 8. 2021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">
        <v>32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33</v>
      </c>
      <c r="F15" s="38"/>
      <c r="G15" s="38"/>
      <c r="H15" s="38"/>
      <c r="I15" s="132" t="s">
        <v>34</v>
      </c>
      <c r="J15" s="136" t="s">
        <v>35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36</v>
      </c>
      <c r="E17" s="38"/>
      <c r="F17" s="38"/>
      <c r="G17" s="38"/>
      <c r="H17" s="38"/>
      <c r="I17" s="132" t="s">
        <v>31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34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38</v>
      </c>
      <c r="E20" s="38"/>
      <c r="F20" s="38"/>
      <c r="G20" s="38"/>
      <c r="H20" s="38"/>
      <c r="I20" s="132" t="s">
        <v>31</v>
      </c>
      <c r="J20" s="136" t="s">
        <v>39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40</v>
      </c>
      <c r="F21" s="38"/>
      <c r="G21" s="38"/>
      <c r="H21" s="38"/>
      <c r="I21" s="132" t="s">
        <v>34</v>
      </c>
      <c r="J21" s="136" t="s">
        <v>41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43</v>
      </c>
      <c r="E23" s="38"/>
      <c r="F23" s="38"/>
      <c r="G23" s="38"/>
      <c r="H23" s="38"/>
      <c r="I23" s="132" t="s">
        <v>31</v>
      </c>
      <c r="J23" s="136" t="s">
        <v>44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45</v>
      </c>
      <c r="F24" s="38"/>
      <c r="G24" s="38"/>
      <c r="H24" s="38"/>
      <c r="I24" s="132" t="s">
        <v>34</v>
      </c>
      <c r="J24" s="136" t="s">
        <v>44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46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120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48</v>
      </c>
      <c r="E30" s="38"/>
      <c r="F30" s="38"/>
      <c r="G30" s="38"/>
      <c r="H30" s="38"/>
      <c r="I30" s="38"/>
      <c r="J30" s="144">
        <f>ROUND(J82,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50</v>
      </c>
      <c r="G32" s="38"/>
      <c r="H32" s="38"/>
      <c r="I32" s="145" t="s">
        <v>49</v>
      </c>
      <c r="J32" s="145" t="s">
        <v>51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52</v>
      </c>
      <c r="E33" s="132" t="s">
        <v>53</v>
      </c>
      <c r="F33" s="147">
        <f>ROUND((SUM(BE82:BE114)),  2)</f>
        <v>0</v>
      </c>
      <c r="G33" s="38"/>
      <c r="H33" s="38"/>
      <c r="I33" s="148">
        <v>0.20999999999999999</v>
      </c>
      <c r="J33" s="147">
        <f>ROUND(((SUM(BE82:BE114))*I33),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54</v>
      </c>
      <c r="F34" s="147">
        <f>ROUND((SUM(BF82:BF114)),  2)</f>
        <v>0</v>
      </c>
      <c r="G34" s="38"/>
      <c r="H34" s="38"/>
      <c r="I34" s="148">
        <v>0.14999999999999999</v>
      </c>
      <c r="J34" s="147">
        <f>ROUND(((SUM(BF82:BF114))*I34),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55</v>
      </c>
      <c r="F35" s="147">
        <f>ROUND((SUM(BG82:BG114)),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56</v>
      </c>
      <c r="F36" s="147">
        <f>ROUND((SUM(BH82:BH114)),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57</v>
      </c>
      <c r="F37" s="147">
        <f>ROUND((SUM(BI82:BI114)),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58</v>
      </c>
      <c r="E39" s="151"/>
      <c r="F39" s="151"/>
      <c r="G39" s="152" t="s">
        <v>59</v>
      </c>
      <c r="H39" s="153" t="s">
        <v>60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2" t="s">
        <v>121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Vodokrty - obytná zóna Z78 dodatek č.1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1" t="s">
        <v>118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500 - SO 500 Veřejný plynovod STL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1" t="s">
        <v>22</v>
      </c>
      <c r="D52" s="40"/>
      <c r="E52" s="40"/>
      <c r="F52" s="26" t="str">
        <f>F12</f>
        <v>k. ú. Vodokrty</v>
      </c>
      <c r="G52" s="40"/>
      <c r="H52" s="40"/>
      <c r="I52" s="31" t="s">
        <v>24</v>
      </c>
      <c r="J52" s="72" t="str">
        <f>IF(J12="","",J12)</f>
        <v>5. 8. 2021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1" t="s">
        <v>30</v>
      </c>
      <c r="D54" s="40"/>
      <c r="E54" s="40"/>
      <c r="F54" s="26" t="str">
        <f>E15</f>
        <v>Obec Řenče</v>
      </c>
      <c r="G54" s="40"/>
      <c r="H54" s="40"/>
      <c r="I54" s="31" t="s">
        <v>38</v>
      </c>
      <c r="J54" s="36" t="str">
        <f>E21</f>
        <v>AREA group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1" t="s">
        <v>36</v>
      </c>
      <c r="D55" s="40"/>
      <c r="E55" s="40"/>
      <c r="F55" s="26" t="str">
        <f>IF(E18="","",E18)</f>
        <v>Vyplň údaj</v>
      </c>
      <c r="G55" s="40"/>
      <c r="H55" s="40"/>
      <c r="I55" s="31" t="s">
        <v>43</v>
      </c>
      <c r="J55" s="36" t="str">
        <f>E24</f>
        <v>Ing. Lada Franková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122</v>
      </c>
      <c r="D57" s="162"/>
      <c r="E57" s="162"/>
      <c r="F57" s="162"/>
      <c r="G57" s="162"/>
      <c r="H57" s="162"/>
      <c r="I57" s="162"/>
      <c r="J57" s="163" t="s">
        <v>123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80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124</v>
      </c>
    </row>
    <row r="60" hidden="1" s="9" customFormat="1" ht="24.96" customHeight="1">
      <c r="A60" s="9"/>
      <c r="B60" s="165"/>
      <c r="C60" s="166"/>
      <c r="D60" s="167" t="s">
        <v>909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9" customFormat="1" ht="24.96" customHeight="1">
      <c r="A61" s="9"/>
      <c r="B61" s="165"/>
      <c r="C61" s="166"/>
      <c r="D61" s="167" t="s">
        <v>910</v>
      </c>
      <c r="E61" s="168"/>
      <c r="F61" s="168"/>
      <c r="G61" s="168"/>
      <c r="H61" s="168"/>
      <c r="I61" s="168"/>
      <c r="J61" s="169">
        <f>J95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hidden="1" s="9" customFormat="1" ht="24.96" customHeight="1">
      <c r="A62" s="9"/>
      <c r="B62" s="165"/>
      <c r="C62" s="166"/>
      <c r="D62" s="167" t="s">
        <v>911</v>
      </c>
      <c r="E62" s="168"/>
      <c r="F62" s="168"/>
      <c r="G62" s="168"/>
      <c r="H62" s="168"/>
      <c r="I62" s="168"/>
      <c r="J62" s="169">
        <f>J108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hidden="1" s="2" customFormat="1" ht="21.84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hidden="1" s="2" customFormat="1" ht="6.96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hidden="1"/>
    <row r="66" hidden="1"/>
    <row r="67" hidden="1"/>
    <row r="68" s="2" customFormat="1" ht="6.96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="2" customFormat="1" ht="24.96" customHeight="1">
      <c r="A69" s="38"/>
      <c r="B69" s="39"/>
      <c r="C69" s="22" t="s">
        <v>130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6.96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12" customHeight="1">
      <c r="A71" s="38"/>
      <c r="B71" s="39"/>
      <c r="C71" s="31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6.5" customHeight="1">
      <c r="A72" s="38"/>
      <c r="B72" s="39"/>
      <c r="C72" s="40"/>
      <c r="D72" s="40"/>
      <c r="E72" s="160" t="str">
        <f>E7</f>
        <v>Vodokrty - obytná zóna Z78 dodatek č.1</v>
      </c>
      <c r="F72" s="31"/>
      <c r="G72" s="31"/>
      <c r="H72" s="31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2" customHeight="1">
      <c r="A73" s="38"/>
      <c r="B73" s="39"/>
      <c r="C73" s="31" t="s">
        <v>118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6.5" customHeight="1">
      <c r="A74" s="38"/>
      <c r="B74" s="39"/>
      <c r="C74" s="40"/>
      <c r="D74" s="40"/>
      <c r="E74" s="69" t="str">
        <f>E9</f>
        <v>500 - SO 500 Veřejný plynovod STL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6.96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1" t="s">
        <v>22</v>
      </c>
      <c r="D76" s="40"/>
      <c r="E76" s="40"/>
      <c r="F76" s="26" t="str">
        <f>F12</f>
        <v>k. ú. Vodokrty</v>
      </c>
      <c r="G76" s="40"/>
      <c r="H76" s="40"/>
      <c r="I76" s="31" t="s">
        <v>24</v>
      </c>
      <c r="J76" s="72" t="str">
        <f>IF(J12="","",J12)</f>
        <v>5. 8. 2021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5.15" customHeight="1">
      <c r="A78" s="38"/>
      <c r="B78" s="39"/>
      <c r="C78" s="31" t="s">
        <v>30</v>
      </c>
      <c r="D78" s="40"/>
      <c r="E78" s="40"/>
      <c r="F78" s="26" t="str">
        <f>E15</f>
        <v>Obec Řenče</v>
      </c>
      <c r="G78" s="40"/>
      <c r="H78" s="40"/>
      <c r="I78" s="31" t="s">
        <v>38</v>
      </c>
      <c r="J78" s="36" t="str">
        <f>E21</f>
        <v>AREA group s.r.o.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5.15" customHeight="1">
      <c r="A79" s="38"/>
      <c r="B79" s="39"/>
      <c r="C79" s="31" t="s">
        <v>36</v>
      </c>
      <c r="D79" s="40"/>
      <c r="E79" s="40"/>
      <c r="F79" s="26" t="str">
        <f>IF(E18="","",E18)</f>
        <v>Vyplň údaj</v>
      </c>
      <c r="G79" s="40"/>
      <c r="H79" s="40"/>
      <c r="I79" s="31" t="s">
        <v>43</v>
      </c>
      <c r="J79" s="36" t="str">
        <f>E24</f>
        <v>Ing. Lada Franková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0.32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11" customFormat="1" ht="29.28" customHeight="1">
      <c r="A81" s="177"/>
      <c r="B81" s="178"/>
      <c r="C81" s="179" t="s">
        <v>131</v>
      </c>
      <c r="D81" s="180" t="s">
        <v>67</v>
      </c>
      <c r="E81" s="180" t="s">
        <v>63</v>
      </c>
      <c r="F81" s="180" t="s">
        <v>64</v>
      </c>
      <c r="G81" s="180" t="s">
        <v>132</v>
      </c>
      <c r="H81" s="180" t="s">
        <v>133</v>
      </c>
      <c r="I81" s="180" t="s">
        <v>134</v>
      </c>
      <c r="J81" s="180" t="s">
        <v>123</v>
      </c>
      <c r="K81" s="181" t="s">
        <v>135</v>
      </c>
      <c r="L81" s="182"/>
      <c r="M81" s="92" t="s">
        <v>44</v>
      </c>
      <c r="N81" s="93" t="s">
        <v>52</v>
      </c>
      <c r="O81" s="93" t="s">
        <v>136</v>
      </c>
      <c r="P81" s="93" t="s">
        <v>137</v>
      </c>
      <c r="Q81" s="93" t="s">
        <v>138</v>
      </c>
      <c r="R81" s="93" t="s">
        <v>139</v>
      </c>
      <c r="S81" s="93" t="s">
        <v>140</v>
      </c>
      <c r="T81" s="94" t="s">
        <v>141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="2" customFormat="1" ht="22.8" customHeight="1">
      <c r="A82" s="38"/>
      <c r="B82" s="39"/>
      <c r="C82" s="99" t="s">
        <v>142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P83+P95+P108</f>
        <v>0</v>
      </c>
      <c r="Q82" s="96"/>
      <c r="R82" s="185">
        <f>R83+R95+R108</f>
        <v>0</v>
      </c>
      <c r="S82" s="96"/>
      <c r="T82" s="186">
        <f>T83+T95+T108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6" t="s">
        <v>81</v>
      </c>
      <c r="AU82" s="16" t="s">
        <v>124</v>
      </c>
      <c r="BK82" s="187">
        <f>BK83+BK95+BK108</f>
        <v>0</v>
      </c>
    </row>
    <row r="83" s="12" customFormat="1" ht="25.92" customHeight="1">
      <c r="A83" s="12"/>
      <c r="B83" s="188"/>
      <c r="C83" s="189"/>
      <c r="D83" s="190" t="s">
        <v>81</v>
      </c>
      <c r="E83" s="191" t="s">
        <v>842</v>
      </c>
      <c r="F83" s="191" t="s">
        <v>912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SUM(P84:P94)</f>
        <v>0</v>
      </c>
      <c r="Q83" s="196"/>
      <c r="R83" s="197">
        <f>SUM(R84:R94)</f>
        <v>0</v>
      </c>
      <c r="S83" s="196"/>
      <c r="T83" s="198">
        <f>SUM(T84:T94)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90</v>
      </c>
      <c r="AT83" s="200" t="s">
        <v>81</v>
      </c>
      <c r="AU83" s="200" t="s">
        <v>82</v>
      </c>
      <c r="AY83" s="199" t="s">
        <v>145</v>
      </c>
      <c r="BK83" s="201">
        <f>SUM(BK84:BK94)</f>
        <v>0</v>
      </c>
    </row>
    <row r="84" s="2" customFormat="1" ht="16.5" customHeight="1">
      <c r="A84" s="38"/>
      <c r="B84" s="39"/>
      <c r="C84" s="204" t="s">
        <v>90</v>
      </c>
      <c r="D84" s="204" t="s">
        <v>147</v>
      </c>
      <c r="E84" s="205" t="s">
        <v>913</v>
      </c>
      <c r="F84" s="206" t="s">
        <v>914</v>
      </c>
      <c r="G84" s="207" t="s">
        <v>170</v>
      </c>
      <c r="H84" s="208">
        <v>54</v>
      </c>
      <c r="I84" s="209"/>
      <c r="J84" s="210">
        <f>ROUND(I84*H84,2)</f>
        <v>0</v>
      </c>
      <c r="K84" s="206" t="s">
        <v>44</v>
      </c>
      <c r="L84" s="44"/>
      <c r="M84" s="211" t="s">
        <v>44</v>
      </c>
      <c r="N84" s="212" t="s">
        <v>53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152</v>
      </c>
      <c r="AT84" s="215" t="s">
        <v>147</v>
      </c>
      <c r="AU84" s="215" t="s">
        <v>90</v>
      </c>
      <c r="AY84" s="16" t="s">
        <v>145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6" t="s">
        <v>90</v>
      </c>
      <c r="BK84" s="216">
        <f>ROUND(I84*H84,2)</f>
        <v>0</v>
      </c>
      <c r="BL84" s="16" t="s">
        <v>152</v>
      </c>
      <c r="BM84" s="215" t="s">
        <v>152</v>
      </c>
    </row>
    <row r="85" s="2" customFormat="1" ht="24.15" customHeight="1">
      <c r="A85" s="38"/>
      <c r="B85" s="39"/>
      <c r="C85" s="204" t="s">
        <v>92</v>
      </c>
      <c r="D85" s="204" t="s">
        <v>147</v>
      </c>
      <c r="E85" s="205" t="s">
        <v>915</v>
      </c>
      <c r="F85" s="206" t="s">
        <v>916</v>
      </c>
      <c r="G85" s="207" t="s">
        <v>427</v>
      </c>
      <c r="H85" s="208">
        <v>1</v>
      </c>
      <c r="I85" s="209"/>
      <c r="J85" s="210">
        <f>ROUND(I85*H85,2)</f>
        <v>0</v>
      </c>
      <c r="K85" s="206" t="s">
        <v>44</v>
      </c>
      <c r="L85" s="44"/>
      <c r="M85" s="211" t="s">
        <v>44</v>
      </c>
      <c r="N85" s="212" t="s">
        <v>53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152</v>
      </c>
      <c r="AT85" s="215" t="s">
        <v>147</v>
      </c>
      <c r="AU85" s="215" t="s">
        <v>90</v>
      </c>
      <c r="AY85" s="16" t="s">
        <v>145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6" t="s">
        <v>90</v>
      </c>
      <c r="BK85" s="216">
        <f>ROUND(I85*H85,2)</f>
        <v>0</v>
      </c>
      <c r="BL85" s="16" t="s">
        <v>152</v>
      </c>
      <c r="BM85" s="215" t="s">
        <v>184</v>
      </c>
    </row>
    <row r="86" s="2" customFormat="1" ht="16.5" customHeight="1">
      <c r="A86" s="38"/>
      <c r="B86" s="39"/>
      <c r="C86" s="204" t="s">
        <v>160</v>
      </c>
      <c r="D86" s="204" t="s">
        <v>147</v>
      </c>
      <c r="E86" s="205" t="s">
        <v>917</v>
      </c>
      <c r="F86" s="206" t="s">
        <v>918</v>
      </c>
      <c r="G86" s="207" t="s">
        <v>170</v>
      </c>
      <c r="H86" s="208">
        <v>18</v>
      </c>
      <c r="I86" s="209"/>
      <c r="J86" s="210">
        <f>ROUND(I86*H86,2)</f>
        <v>0</v>
      </c>
      <c r="K86" s="206" t="s">
        <v>44</v>
      </c>
      <c r="L86" s="44"/>
      <c r="M86" s="211" t="s">
        <v>44</v>
      </c>
      <c r="N86" s="212" t="s">
        <v>53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152</v>
      </c>
      <c r="AT86" s="215" t="s">
        <v>147</v>
      </c>
      <c r="AU86" s="215" t="s">
        <v>90</v>
      </c>
      <c r="AY86" s="16" t="s">
        <v>145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6" t="s">
        <v>90</v>
      </c>
      <c r="BK86" s="216">
        <f>ROUND(I86*H86,2)</f>
        <v>0</v>
      </c>
      <c r="BL86" s="16" t="s">
        <v>152</v>
      </c>
      <c r="BM86" s="215" t="s">
        <v>196</v>
      </c>
    </row>
    <row r="87" s="2" customFormat="1" ht="16.5" customHeight="1">
      <c r="A87" s="38"/>
      <c r="B87" s="39"/>
      <c r="C87" s="204" t="s">
        <v>152</v>
      </c>
      <c r="D87" s="204" t="s">
        <v>147</v>
      </c>
      <c r="E87" s="205" t="s">
        <v>919</v>
      </c>
      <c r="F87" s="206" t="s">
        <v>920</v>
      </c>
      <c r="G87" s="207" t="s">
        <v>255</v>
      </c>
      <c r="H87" s="208">
        <v>90</v>
      </c>
      <c r="I87" s="209"/>
      <c r="J87" s="210">
        <f>ROUND(I87*H87,2)</f>
        <v>0</v>
      </c>
      <c r="K87" s="206" t="s">
        <v>44</v>
      </c>
      <c r="L87" s="44"/>
      <c r="M87" s="211" t="s">
        <v>44</v>
      </c>
      <c r="N87" s="212" t="s">
        <v>53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152</v>
      </c>
      <c r="AT87" s="215" t="s">
        <v>147</v>
      </c>
      <c r="AU87" s="215" t="s">
        <v>90</v>
      </c>
      <c r="AY87" s="16" t="s">
        <v>145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90</v>
      </c>
      <c r="BK87" s="216">
        <f>ROUND(I87*H87,2)</f>
        <v>0</v>
      </c>
      <c r="BL87" s="16" t="s">
        <v>152</v>
      </c>
      <c r="BM87" s="215" t="s">
        <v>211</v>
      </c>
    </row>
    <row r="88" s="2" customFormat="1" ht="24.15" customHeight="1">
      <c r="A88" s="38"/>
      <c r="B88" s="39"/>
      <c r="C88" s="204" t="s">
        <v>178</v>
      </c>
      <c r="D88" s="204" t="s">
        <v>147</v>
      </c>
      <c r="E88" s="205" t="s">
        <v>921</v>
      </c>
      <c r="F88" s="206" t="s">
        <v>922</v>
      </c>
      <c r="G88" s="207" t="s">
        <v>427</v>
      </c>
      <c r="H88" s="208">
        <v>1</v>
      </c>
      <c r="I88" s="209"/>
      <c r="J88" s="210">
        <f>ROUND(I88*H88,2)</f>
        <v>0</v>
      </c>
      <c r="K88" s="206" t="s">
        <v>44</v>
      </c>
      <c r="L88" s="44"/>
      <c r="M88" s="211" t="s">
        <v>44</v>
      </c>
      <c r="N88" s="212" t="s">
        <v>53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152</v>
      </c>
      <c r="AT88" s="215" t="s">
        <v>147</v>
      </c>
      <c r="AU88" s="215" t="s">
        <v>90</v>
      </c>
      <c r="AY88" s="16" t="s">
        <v>145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90</v>
      </c>
      <c r="BK88" s="216">
        <f>ROUND(I88*H88,2)</f>
        <v>0</v>
      </c>
      <c r="BL88" s="16" t="s">
        <v>152</v>
      </c>
      <c r="BM88" s="215" t="s">
        <v>221</v>
      </c>
    </row>
    <row r="89" s="2" customFormat="1" ht="16.5" customHeight="1">
      <c r="A89" s="38"/>
      <c r="B89" s="39"/>
      <c r="C89" s="204" t="s">
        <v>184</v>
      </c>
      <c r="D89" s="204" t="s">
        <v>147</v>
      </c>
      <c r="E89" s="205" t="s">
        <v>923</v>
      </c>
      <c r="F89" s="206" t="s">
        <v>924</v>
      </c>
      <c r="G89" s="207" t="s">
        <v>427</v>
      </c>
      <c r="H89" s="208">
        <v>2</v>
      </c>
      <c r="I89" s="209"/>
      <c r="J89" s="210">
        <f>ROUND(I89*H89,2)</f>
        <v>0</v>
      </c>
      <c r="K89" s="206" t="s">
        <v>44</v>
      </c>
      <c r="L89" s="44"/>
      <c r="M89" s="211" t="s">
        <v>44</v>
      </c>
      <c r="N89" s="212" t="s">
        <v>53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152</v>
      </c>
      <c r="AT89" s="215" t="s">
        <v>147</v>
      </c>
      <c r="AU89" s="215" t="s">
        <v>90</v>
      </c>
      <c r="AY89" s="16" t="s">
        <v>145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90</v>
      </c>
      <c r="BK89" s="216">
        <f>ROUND(I89*H89,2)</f>
        <v>0</v>
      </c>
      <c r="BL89" s="16" t="s">
        <v>152</v>
      </c>
      <c r="BM89" s="215" t="s">
        <v>234</v>
      </c>
    </row>
    <row r="90" s="2" customFormat="1" ht="16.5" customHeight="1">
      <c r="A90" s="38"/>
      <c r="B90" s="39"/>
      <c r="C90" s="204" t="s">
        <v>189</v>
      </c>
      <c r="D90" s="204" t="s">
        <v>147</v>
      </c>
      <c r="E90" s="205" t="s">
        <v>925</v>
      </c>
      <c r="F90" s="206" t="s">
        <v>926</v>
      </c>
      <c r="G90" s="207" t="s">
        <v>427</v>
      </c>
      <c r="H90" s="208">
        <v>15</v>
      </c>
      <c r="I90" s="209"/>
      <c r="J90" s="210">
        <f>ROUND(I90*H90,2)</f>
        <v>0</v>
      </c>
      <c r="K90" s="206" t="s">
        <v>44</v>
      </c>
      <c r="L90" s="44"/>
      <c r="M90" s="211" t="s">
        <v>44</v>
      </c>
      <c r="N90" s="212" t="s">
        <v>53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152</v>
      </c>
      <c r="AT90" s="215" t="s">
        <v>147</v>
      </c>
      <c r="AU90" s="215" t="s">
        <v>90</v>
      </c>
      <c r="AY90" s="16" t="s">
        <v>145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6" t="s">
        <v>90</v>
      </c>
      <c r="BK90" s="216">
        <f>ROUND(I90*H90,2)</f>
        <v>0</v>
      </c>
      <c r="BL90" s="16" t="s">
        <v>152</v>
      </c>
      <c r="BM90" s="215" t="s">
        <v>246</v>
      </c>
    </row>
    <row r="91" s="2" customFormat="1" ht="16.5" customHeight="1">
      <c r="A91" s="38"/>
      <c r="B91" s="39"/>
      <c r="C91" s="204" t="s">
        <v>196</v>
      </c>
      <c r="D91" s="204" t="s">
        <v>147</v>
      </c>
      <c r="E91" s="205" t="s">
        <v>927</v>
      </c>
      <c r="F91" s="206" t="s">
        <v>928</v>
      </c>
      <c r="G91" s="207" t="s">
        <v>929</v>
      </c>
      <c r="H91" s="208">
        <v>1</v>
      </c>
      <c r="I91" s="209"/>
      <c r="J91" s="210">
        <f>ROUND(I91*H91,2)</f>
        <v>0</v>
      </c>
      <c r="K91" s="206" t="s">
        <v>44</v>
      </c>
      <c r="L91" s="44"/>
      <c r="M91" s="211" t="s">
        <v>44</v>
      </c>
      <c r="N91" s="212" t="s">
        <v>53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152</v>
      </c>
      <c r="AT91" s="215" t="s">
        <v>147</v>
      </c>
      <c r="AU91" s="215" t="s">
        <v>90</v>
      </c>
      <c r="AY91" s="16" t="s">
        <v>145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90</v>
      </c>
      <c r="BK91" s="216">
        <f>ROUND(I91*H91,2)</f>
        <v>0</v>
      </c>
      <c r="BL91" s="16" t="s">
        <v>152</v>
      </c>
      <c r="BM91" s="215" t="s">
        <v>260</v>
      </c>
    </row>
    <row r="92" s="2" customFormat="1" ht="24.15" customHeight="1">
      <c r="A92" s="38"/>
      <c r="B92" s="39"/>
      <c r="C92" s="204" t="s">
        <v>203</v>
      </c>
      <c r="D92" s="204" t="s">
        <v>147</v>
      </c>
      <c r="E92" s="205" t="s">
        <v>930</v>
      </c>
      <c r="F92" s="206" t="s">
        <v>931</v>
      </c>
      <c r="G92" s="207" t="s">
        <v>427</v>
      </c>
      <c r="H92" s="208">
        <v>1</v>
      </c>
      <c r="I92" s="209"/>
      <c r="J92" s="210">
        <f>ROUND(I92*H92,2)</f>
        <v>0</v>
      </c>
      <c r="K92" s="206" t="s">
        <v>44</v>
      </c>
      <c r="L92" s="44"/>
      <c r="M92" s="211" t="s">
        <v>44</v>
      </c>
      <c r="N92" s="212" t="s">
        <v>53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152</v>
      </c>
      <c r="AT92" s="215" t="s">
        <v>147</v>
      </c>
      <c r="AU92" s="215" t="s">
        <v>90</v>
      </c>
      <c r="AY92" s="16" t="s">
        <v>145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90</v>
      </c>
      <c r="BK92" s="216">
        <f>ROUND(I92*H92,2)</f>
        <v>0</v>
      </c>
      <c r="BL92" s="16" t="s">
        <v>152</v>
      </c>
      <c r="BM92" s="215" t="s">
        <v>275</v>
      </c>
    </row>
    <row r="93" s="2" customFormat="1" ht="16.5" customHeight="1">
      <c r="A93" s="38"/>
      <c r="B93" s="39"/>
      <c r="C93" s="204" t="s">
        <v>211</v>
      </c>
      <c r="D93" s="204" t="s">
        <v>147</v>
      </c>
      <c r="E93" s="205" t="s">
        <v>932</v>
      </c>
      <c r="F93" s="206" t="s">
        <v>933</v>
      </c>
      <c r="G93" s="207" t="s">
        <v>255</v>
      </c>
      <c r="H93" s="208">
        <v>95</v>
      </c>
      <c r="I93" s="209"/>
      <c r="J93" s="210">
        <f>ROUND(I93*H93,2)</f>
        <v>0</v>
      </c>
      <c r="K93" s="206" t="s">
        <v>44</v>
      </c>
      <c r="L93" s="44"/>
      <c r="M93" s="211" t="s">
        <v>44</v>
      </c>
      <c r="N93" s="212" t="s">
        <v>53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152</v>
      </c>
      <c r="AT93" s="215" t="s">
        <v>147</v>
      </c>
      <c r="AU93" s="215" t="s">
        <v>90</v>
      </c>
      <c r="AY93" s="16" t="s">
        <v>145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6" t="s">
        <v>90</v>
      </c>
      <c r="BK93" s="216">
        <f>ROUND(I93*H93,2)</f>
        <v>0</v>
      </c>
      <c r="BL93" s="16" t="s">
        <v>152</v>
      </c>
      <c r="BM93" s="215" t="s">
        <v>374</v>
      </c>
    </row>
    <row r="94" s="2" customFormat="1" ht="16.5" customHeight="1">
      <c r="A94" s="38"/>
      <c r="B94" s="39"/>
      <c r="C94" s="204" t="s">
        <v>216</v>
      </c>
      <c r="D94" s="204" t="s">
        <v>147</v>
      </c>
      <c r="E94" s="205" t="s">
        <v>934</v>
      </c>
      <c r="F94" s="206" t="s">
        <v>935</v>
      </c>
      <c r="G94" s="207" t="s">
        <v>255</v>
      </c>
      <c r="H94" s="208">
        <v>90</v>
      </c>
      <c r="I94" s="209"/>
      <c r="J94" s="210">
        <f>ROUND(I94*H94,2)</f>
        <v>0</v>
      </c>
      <c r="K94" s="206" t="s">
        <v>44</v>
      </c>
      <c r="L94" s="44"/>
      <c r="M94" s="211" t="s">
        <v>44</v>
      </c>
      <c r="N94" s="212" t="s">
        <v>53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152</v>
      </c>
      <c r="AT94" s="215" t="s">
        <v>147</v>
      </c>
      <c r="AU94" s="215" t="s">
        <v>90</v>
      </c>
      <c r="AY94" s="16" t="s">
        <v>145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90</v>
      </c>
      <c r="BK94" s="216">
        <f>ROUND(I94*H94,2)</f>
        <v>0</v>
      </c>
      <c r="BL94" s="16" t="s">
        <v>152</v>
      </c>
      <c r="BM94" s="215" t="s">
        <v>386</v>
      </c>
    </row>
    <row r="95" s="12" customFormat="1" ht="25.92" customHeight="1">
      <c r="A95" s="12"/>
      <c r="B95" s="188"/>
      <c r="C95" s="189"/>
      <c r="D95" s="190" t="s">
        <v>81</v>
      </c>
      <c r="E95" s="191" t="s">
        <v>936</v>
      </c>
      <c r="F95" s="191" t="s">
        <v>937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SUM(P96:P107)</f>
        <v>0</v>
      </c>
      <c r="Q95" s="196"/>
      <c r="R95" s="197">
        <f>SUM(R96:R107)</f>
        <v>0</v>
      </c>
      <c r="S95" s="196"/>
      <c r="T95" s="198">
        <f>SUM(T96:T107)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90</v>
      </c>
      <c r="AT95" s="200" t="s">
        <v>81</v>
      </c>
      <c r="AU95" s="200" t="s">
        <v>82</v>
      </c>
      <c r="AY95" s="199" t="s">
        <v>145</v>
      </c>
      <c r="BK95" s="201">
        <f>SUM(BK96:BK107)</f>
        <v>0</v>
      </c>
    </row>
    <row r="96" s="2" customFormat="1" ht="16.5" customHeight="1">
      <c r="A96" s="38"/>
      <c r="B96" s="39"/>
      <c r="C96" s="204" t="s">
        <v>221</v>
      </c>
      <c r="D96" s="204" t="s">
        <v>147</v>
      </c>
      <c r="E96" s="205" t="s">
        <v>913</v>
      </c>
      <c r="F96" s="206" t="s">
        <v>914</v>
      </c>
      <c r="G96" s="207" t="s">
        <v>170</v>
      </c>
      <c r="H96" s="208">
        <v>20</v>
      </c>
      <c r="I96" s="209"/>
      <c r="J96" s="210">
        <f>ROUND(I96*H96,2)</f>
        <v>0</v>
      </c>
      <c r="K96" s="206" t="s">
        <v>44</v>
      </c>
      <c r="L96" s="44"/>
      <c r="M96" s="211" t="s">
        <v>44</v>
      </c>
      <c r="N96" s="212" t="s">
        <v>53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152</v>
      </c>
      <c r="AT96" s="215" t="s">
        <v>147</v>
      </c>
      <c r="AU96" s="215" t="s">
        <v>90</v>
      </c>
      <c r="AY96" s="16" t="s">
        <v>145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6" t="s">
        <v>90</v>
      </c>
      <c r="BK96" s="216">
        <f>ROUND(I96*H96,2)</f>
        <v>0</v>
      </c>
      <c r="BL96" s="16" t="s">
        <v>152</v>
      </c>
      <c r="BM96" s="215" t="s">
        <v>398</v>
      </c>
    </row>
    <row r="97" s="2" customFormat="1" ht="16.5" customHeight="1">
      <c r="A97" s="38"/>
      <c r="B97" s="39"/>
      <c r="C97" s="204" t="s">
        <v>227</v>
      </c>
      <c r="D97" s="204" t="s">
        <v>147</v>
      </c>
      <c r="E97" s="205" t="s">
        <v>917</v>
      </c>
      <c r="F97" s="206" t="s">
        <v>918</v>
      </c>
      <c r="G97" s="207" t="s">
        <v>170</v>
      </c>
      <c r="H97" s="208">
        <v>6</v>
      </c>
      <c r="I97" s="209"/>
      <c r="J97" s="210">
        <f>ROUND(I97*H97,2)</f>
        <v>0</v>
      </c>
      <c r="K97" s="206" t="s">
        <v>44</v>
      </c>
      <c r="L97" s="44"/>
      <c r="M97" s="211" t="s">
        <v>44</v>
      </c>
      <c r="N97" s="212" t="s">
        <v>53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152</v>
      </c>
      <c r="AT97" s="215" t="s">
        <v>147</v>
      </c>
      <c r="AU97" s="215" t="s">
        <v>90</v>
      </c>
      <c r="AY97" s="16" t="s">
        <v>145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6" t="s">
        <v>90</v>
      </c>
      <c r="BK97" s="216">
        <f>ROUND(I97*H97,2)</f>
        <v>0</v>
      </c>
      <c r="BL97" s="16" t="s">
        <v>152</v>
      </c>
      <c r="BM97" s="215" t="s">
        <v>409</v>
      </c>
    </row>
    <row r="98" s="2" customFormat="1" ht="16.5" customHeight="1">
      <c r="A98" s="38"/>
      <c r="B98" s="39"/>
      <c r="C98" s="204" t="s">
        <v>234</v>
      </c>
      <c r="D98" s="204" t="s">
        <v>147</v>
      </c>
      <c r="E98" s="205" t="s">
        <v>938</v>
      </c>
      <c r="F98" s="206" t="s">
        <v>939</v>
      </c>
      <c r="G98" s="207" t="s">
        <v>255</v>
      </c>
      <c r="H98" s="208">
        <v>45</v>
      </c>
      <c r="I98" s="209"/>
      <c r="J98" s="210">
        <f>ROUND(I98*H98,2)</f>
        <v>0</v>
      </c>
      <c r="K98" s="206" t="s">
        <v>44</v>
      </c>
      <c r="L98" s="44"/>
      <c r="M98" s="211" t="s">
        <v>44</v>
      </c>
      <c r="N98" s="212" t="s">
        <v>53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152</v>
      </c>
      <c r="AT98" s="215" t="s">
        <v>147</v>
      </c>
      <c r="AU98" s="215" t="s">
        <v>90</v>
      </c>
      <c r="AY98" s="16" t="s">
        <v>145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90</v>
      </c>
      <c r="BK98" s="216">
        <f>ROUND(I98*H98,2)</f>
        <v>0</v>
      </c>
      <c r="BL98" s="16" t="s">
        <v>152</v>
      </c>
      <c r="BM98" s="215" t="s">
        <v>419</v>
      </c>
    </row>
    <row r="99" s="2" customFormat="1" ht="16.5" customHeight="1">
      <c r="A99" s="38"/>
      <c r="B99" s="39"/>
      <c r="C99" s="204" t="s">
        <v>8</v>
      </c>
      <c r="D99" s="204" t="s">
        <v>147</v>
      </c>
      <c r="E99" s="205" t="s">
        <v>940</v>
      </c>
      <c r="F99" s="206" t="s">
        <v>941</v>
      </c>
      <c r="G99" s="207" t="s">
        <v>255</v>
      </c>
      <c r="H99" s="208">
        <v>3</v>
      </c>
      <c r="I99" s="209"/>
      <c r="J99" s="210">
        <f>ROUND(I99*H99,2)</f>
        <v>0</v>
      </c>
      <c r="K99" s="206" t="s">
        <v>44</v>
      </c>
      <c r="L99" s="44"/>
      <c r="M99" s="211" t="s">
        <v>44</v>
      </c>
      <c r="N99" s="212" t="s">
        <v>53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152</v>
      </c>
      <c r="AT99" s="215" t="s">
        <v>147</v>
      </c>
      <c r="AU99" s="215" t="s">
        <v>90</v>
      </c>
      <c r="AY99" s="16" t="s">
        <v>145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6" t="s">
        <v>90</v>
      </c>
      <c r="BK99" s="216">
        <f>ROUND(I99*H99,2)</f>
        <v>0</v>
      </c>
      <c r="BL99" s="16" t="s">
        <v>152</v>
      </c>
      <c r="BM99" s="215" t="s">
        <v>429</v>
      </c>
    </row>
    <row r="100" s="2" customFormat="1" ht="21.75" customHeight="1">
      <c r="A100" s="38"/>
      <c r="B100" s="39"/>
      <c r="C100" s="204" t="s">
        <v>246</v>
      </c>
      <c r="D100" s="204" t="s">
        <v>147</v>
      </c>
      <c r="E100" s="205" t="s">
        <v>942</v>
      </c>
      <c r="F100" s="206" t="s">
        <v>943</v>
      </c>
      <c r="G100" s="207" t="s">
        <v>427</v>
      </c>
      <c r="H100" s="208">
        <v>6</v>
      </c>
      <c r="I100" s="209"/>
      <c r="J100" s="210">
        <f>ROUND(I100*H100,2)</f>
        <v>0</v>
      </c>
      <c r="K100" s="206" t="s">
        <v>44</v>
      </c>
      <c r="L100" s="44"/>
      <c r="M100" s="211" t="s">
        <v>44</v>
      </c>
      <c r="N100" s="212" t="s">
        <v>53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152</v>
      </c>
      <c r="AT100" s="215" t="s">
        <v>147</v>
      </c>
      <c r="AU100" s="215" t="s">
        <v>90</v>
      </c>
      <c r="AY100" s="16" t="s">
        <v>145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6" t="s">
        <v>90</v>
      </c>
      <c r="BK100" s="216">
        <f>ROUND(I100*H100,2)</f>
        <v>0</v>
      </c>
      <c r="BL100" s="16" t="s">
        <v>152</v>
      </c>
      <c r="BM100" s="215" t="s">
        <v>441</v>
      </c>
    </row>
    <row r="101" s="2" customFormat="1" ht="16.5" customHeight="1">
      <c r="A101" s="38"/>
      <c r="B101" s="39"/>
      <c r="C101" s="204" t="s">
        <v>252</v>
      </c>
      <c r="D101" s="204" t="s">
        <v>147</v>
      </c>
      <c r="E101" s="205" t="s">
        <v>944</v>
      </c>
      <c r="F101" s="206" t="s">
        <v>945</v>
      </c>
      <c r="G101" s="207" t="s">
        <v>427</v>
      </c>
      <c r="H101" s="208">
        <v>6</v>
      </c>
      <c r="I101" s="209"/>
      <c r="J101" s="210">
        <f>ROUND(I101*H101,2)</f>
        <v>0</v>
      </c>
      <c r="K101" s="206" t="s">
        <v>44</v>
      </c>
      <c r="L101" s="44"/>
      <c r="M101" s="211" t="s">
        <v>44</v>
      </c>
      <c r="N101" s="212" t="s">
        <v>53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152</v>
      </c>
      <c r="AT101" s="215" t="s">
        <v>147</v>
      </c>
      <c r="AU101" s="215" t="s">
        <v>90</v>
      </c>
      <c r="AY101" s="16" t="s">
        <v>145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90</v>
      </c>
      <c r="BK101" s="216">
        <f>ROUND(I101*H101,2)</f>
        <v>0</v>
      </c>
      <c r="BL101" s="16" t="s">
        <v>152</v>
      </c>
      <c r="BM101" s="215" t="s">
        <v>447</v>
      </c>
    </row>
    <row r="102" s="2" customFormat="1" ht="16.5" customHeight="1">
      <c r="A102" s="38"/>
      <c r="B102" s="39"/>
      <c r="C102" s="204" t="s">
        <v>260</v>
      </c>
      <c r="D102" s="204" t="s">
        <v>147</v>
      </c>
      <c r="E102" s="205" t="s">
        <v>946</v>
      </c>
      <c r="F102" s="206" t="s">
        <v>947</v>
      </c>
      <c r="G102" s="207" t="s">
        <v>427</v>
      </c>
      <c r="H102" s="208">
        <v>6</v>
      </c>
      <c r="I102" s="209"/>
      <c r="J102" s="210">
        <f>ROUND(I102*H102,2)</f>
        <v>0</v>
      </c>
      <c r="K102" s="206" t="s">
        <v>44</v>
      </c>
      <c r="L102" s="44"/>
      <c r="M102" s="211" t="s">
        <v>44</v>
      </c>
      <c r="N102" s="212" t="s">
        <v>53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152</v>
      </c>
      <c r="AT102" s="215" t="s">
        <v>147</v>
      </c>
      <c r="AU102" s="215" t="s">
        <v>90</v>
      </c>
      <c r="AY102" s="16" t="s">
        <v>145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6" t="s">
        <v>90</v>
      </c>
      <c r="BK102" s="216">
        <f>ROUND(I102*H102,2)</f>
        <v>0</v>
      </c>
      <c r="BL102" s="16" t="s">
        <v>152</v>
      </c>
      <c r="BM102" s="215" t="s">
        <v>453</v>
      </c>
    </row>
    <row r="103" s="2" customFormat="1" ht="16.5" customHeight="1">
      <c r="A103" s="38"/>
      <c r="B103" s="39"/>
      <c r="C103" s="204" t="s">
        <v>267</v>
      </c>
      <c r="D103" s="204" t="s">
        <v>147</v>
      </c>
      <c r="E103" s="205" t="s">
        <v>948</v>
      </c>
      <c r="F103" s="206" t="s">
        <v>949</v>
      </c>
      <c r="G103" s="207" t="s">
        <v>427</v>
      </c>
      <c r="H103" s="208">
        <v>6</v>
      </c>
      <c r="I103" s="209"/>
      <c r="J103" s="210">
        <f>ROUND(I103*H103,2)</f>
        <v>0</v>
      </c>
      <c r="K103" s="206" t="s">
        <v>44</v>
      </c>
      <c r="L103" s="44"/>
      <c r="M103" s="211" t="s">
        <v>44</v>
      </c>
      <c r="N103" s="212" t="s">
        <v>53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152</v>
      </c>
      <c r="AT103" s="215" t="s">
        <v>147</v>
      </c>
      <c r="AU103" s="215" t="s">
        <v>90</v>
      </c>
      <c r="AY103" s="16" t="s">
        <v>145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6" t="s">
        <v>90</v>
      </c>
      <c r="BK103" s="216">
        <f>ROUND(I103*H103,2)</f>
        <v>0</v>
      </c>
      <c r="BL103" s="16" t="s">
        <v>152</v>
      </c>
      <c r="BM103" s="215" t="s">
        <v>459</v>
      </c>
    </row>
    <row r="104" s="2" customFormat="1" ht="16.5" customHeight="1">
      <c r="A104" s="38"/>
      <c r="B104" s="39"/>
      <c r="C104" s="204" t="s">
        <v>275</v>
      </c>
      <c r="D104" s="204" t="s">
        <v>147</v>
      </c>
      <c r="E104" s="205" t="s">
        <v>950</v>
      </c>
      <c r="F104" s="206" t="s">
        <v>951</v>
      </c>
      <c r="G104" s="207" t="s">
        <v>427</v>
      </c>
      <c r="H104" s="208">
        <v>6</v>
      </c>
      <c r="I104" s="209"/>
      <c r="J104" s="210">
        <f>ROUND(I104*H104,2)</f>
        <v>0</v>
      </c>
      <c r="K104" s="206" t="s">
        <v>44</v>
      </c>
      <c r="L104" s="44"/>
      <c r="M104" s="211" t="s">
        <v>44</v>
      </c>
      <c r="N104" s="212" t="s">
        <v>53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152</v>
      </c>
      <c r="AT104" s="215" t="s">
        <v>147</v>
      </c>
      <c r="AU104" s="215" t="s">
        <v>90</v>
      </c>
      <c r="AY104" s="16" t="s">
        <v>145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90</v>
      </c>
      <c r="BK104" s="216">
        <f>ROUND(I104*H104,2)</f>
        <v>0</v>
      </c>
      <c r="BL104" s="16" t="s">
        <v>152</v>
      </c>
      <c r="BM104" s="215" t="s">
        <v>464</v>
      </c>
    </row>
    <row r="105" s="2" customFormat="1" ht="16.5" customHeight="1">
      <c r="A105" s="38"/>
      <c r="B105" s="39"/>
      <c r="C105" s="204" t="s">
        <v>7</v>
      </c>
      <c r="D105" s="204" t="s">
        <v>147</v>
      </c>
      <c r="E105" s="205" t="s">
        <v>932</v>
      </c>
      <c r="F105" s="206" t="s">
        <v>933</v>
      </c>
      <c r="G105" s="207" t="s">
        <v>255</v>
      </c>
      <c r="H105" s="208">
        <v>33</v>
      </c>
      <c r="I105" s="209"/>
      <c r="J105" s="210">
        <f>ROUND(I105*H105,2)</f>
        <v>0</v>
      </c>
      <c r="K105" s="206" t="s">
        <v>44</v>
      </c>
      <c r="L105" s="44"/>
      <c r="M105" s="211" t="s">
        <v>44</v>
      </c>
      <c r="N105" s="212" t="s">
        <v>53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152</v>
      </c>
      <c r="AT105" s="215" t="s">
        <v>147</v>
      </c>
      <c r="AU105" s="215" t="s">
        <v>90</v>
      </c>
      <c r="AY105" s="16" t="s">
        <v>145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6" t="s">
        <v>90</v>
      </c>
      <c r="BK105" s="216">
        <f>ROUND(I105*H105,2)</f>
        <v>0</v>
      </c>
      <c r="BL105" s="16" t="s">
        <v>152</v>
      </c>
      <c r="BM105" s="215" t="s">
        <v>824</v>
      </c>
    </row>
    <row r="106" s="2" customFormat="1" ht="16.5" customHeight="1">
      <c r="A106" s="38"/>
      <c r="B106" s="39"/>
      <c r="C106" s="204" t="s">
        <v>374</v>
      </c>
      <c r="D106" s="204" t="s">
        <v>147</v>
      </c>
      <c r="E106" s="205" t="s">
        <v>934</v>
      </c>
      <c r="F106" s="206" t="s">
        <v>935</v>
      </c>
      <c r="G106" s="207" t="s">
        <v>255</v>
      </c>
      <c r="H106" s="208">
        <v>33</v>
      </c>
      <c r="I106" s="209"/>
      <c r="J106" s="210">
        <f>ROUND(I106*H106,2)</f>
        <v>0</v>
      </c>
      <c r="K106" s="206" t="s">
        <v>44</v>
      </c>
      <c r="L106" s="44"/>
      <c r="M106" s="211" t="s">
        <v>44</v>
      </c>
      <c r="N106" s="212" t="s">
        <v>53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152</v>
      </c>
      <c r="AT106" s="215" t="s">
        <v>147</v>
      </c>
      <c r="AU106" s="215" t="s">
        <v>90</v>
      </c>
      <c r="AY106" s="16" t="s">
        <v>145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90</v>
      </c>
      <c r="BK106" s="216">
        <f>ROUND(I106*H106,2)</f>
        <v>0</v>
      </c>
      <c r="BL106" s="16" t="s">
        <v>152</v>
      </c>
      <c r="BM106" s="215" t="s">
        <v>829</v>
      </c>
    </row>
    <row r="107" s="2" customFormat="1" ht="16.5" customHeight="1">
      <c r="A107" s="38"/>
      <c r="B107" s="39"/>
      <c r="C107" s="204" t="s">
        <v>380</v>
      </c>
      <c r="D107" s="204" t="s">
        <v>147</v>
      </c>
      <c r="E107" s="205" t="s">
        <v>952</v>
      </c>
      <c r="F107" s="206" t="s">
        <v>953</v>
      </c>
      <c r="G107" s="207" t="s">
        <v>255</v>
      </c>
      <c r="H107" s="208">
        <v>30</v>
      </c>
      <c r="I107" s="209"/>
      <c r="J107" s="210">
        <f>ROUND(I107*H107,2)</f>
        <v>0</v>
      </c>
      <c r="K107" s="206" t="s">
        <v>44</v>
      </c>
      <c r="L107" s="44"/>
      <c r="M107" s="211" t="s">
        <v>44</v>
      </c>
      <c r="N107" s="212" t="s">
        <v>53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152</v>
      </c>
      <c r="AT107" s="215" t="s">
        <v>147</v>
      </c>
      <c r="AU107" s="215" t="s">
        <v>90</v>
      </c>
      <c r="AY107" s="16" t="s">
        <v>145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90</v>
      </c>
      <c r="BK107" s="216">
        <f>ROUND(I107*H107,2)</f>
        <v>0</v>
      </c>
      <c r="BL107" s="16" t="s">
        <v>152</v>
      </c>
      <c r="BM107" s="215" t="s">
        <v>903</v>
      </c>
    </row>
    <row r="108" s="12" customFormat="1" ht="25.92" customHeight="1">
      <c r="A108" s="12"/>
      <c r="B108" s="188"/>
      <c r="C108" s="189"/>
      <c r="D108" s="190" t="s">
        <v>81</v>
      </c>
      <c r="E108" s="191" t="s">
        <v>871</v>
      </c>
      <c r="F108" s="191" t="s">
        <v>954</v>
      </c>
      <c r="G108" s="189"/>
      <c r="H108" s="189"/>
      <c r="I108" s="192"/>
      <c r="J108" s="193">
        <f>BK108</f>
        <v>0</v>
      </c>
      <c r="K108" s="189"/>
      <c r="L108" s="194"/>
      <c r="M108" s="195"/>
      <c r="N108" s="196"/>
      <c r="O108" s="196"/>
      <c r="P108" s="197">
        <f>SUM(P109:P114)</f>
        <v>0</v>
      </c>
      <c r="Q108" s="196"/>
      <c r="R108" s="197">
        <f>SUM(R109:R114)</f>
        <v>0</v>
      </c>
      <c r="S108" s="196"/>
      <c r="T108" s="198">
        <f>SUM(T109:T114)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9" t="s">
        <v>90</v>
      </c>
      <c r="AT108" s="200" t="s">
        <v>81</v>
      </c>
      <c r="AU108" s="200" t="s">
        <v>82</v>
      </c>
      <c r="AY108" s="199" t="s">
        <v>145</v>
      </c>
      <c r="BK108" s="201">
        <f>SUM(BK109:BK114)</f>
        <v>0</v>
      </c>
    </row>
    <row r="109" s="2" customFormat="1" ht="24.15" customHeight="1">
      <c r="A109" s="38"/>
      <c r="B109" s="39"/>
      <c r="C109" s="204" t="s">
        <v>386</v>
      </c>
      <c r="D109" s="204" t="s">
        <v>147</v>
      </c>
      <c r="E109" s="205" t="s">
        <v>955</v>
      </c>
      <c r="F109" s="206" t="s">
        <v>956</v>
      </c>
      <c r="G109" s="207" t="s">
        <v>170</v>
      </c>
      <c r="H109" s="208">
        <v>50</v>
      </c>
      <c r="I109" s="209"/>
      <c r="J109" s="210">
        <f>ROUND(I109*H109,2)</f>
        <v>0</v>
      </c>
      <c r="K109" s="206" t="s">
        <v>44</v>
      </c>
      <c r="L109" s="44"/>
      <c r="M109" s="211" t="s">
        <v>44</v>
      </c>
      <c r="N109" s="212" t="s">
        <v>53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152</v>
      </c>
      <c r="AT109" s="215" t="s">
        <v>147</v>
      </c>
      <c r="AU109" s="215" t="s">
        <v>90</v>
      </c>
      <c r="AY109" s="16" t="s">
        <v>145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90</v>
      </c>
      <c r="BK109" s="216">
        <f>ROUND(I109*H109,2)</f>
        <v>0</v>
      </c>
      <c r="BL109" s="16" t="s">
        <v>152</v>
      </c>
      <c r="BM109" s="215" t="s">
        <v>907</v>
      </c>
    </row>
    <row r="110" s="2" customFormat="1" ht="24.15" customHeight="1">
      <c r="A110" s="38"/>
      <c r="B110" s="39"/>
      <c r="C110" s="204" t="s">
        <v>392</v>
      </c>
      <c r="D110" s="204" t="s">
        <v>147</v>
      </c>
      <c r="E110" s="205" t="s">
        <v>957</v>
      </c>
      <c r="F110" s="206" t="s">
        <v>958</v>
      </c>
      <c r="G110" s="207" t="s">
        <v>170</v>
      </c>
      <c r="H110" s="208">
        <v>24</v>
      </c>
      <c r="I110" s="209"/>
      <c r="J110" s="210">
        <f>ROUND(I110*H110,2)</f>
        <v>0</v>
      </c>
      <c r="K110" s="206" t="s">
        <v>44</v>
      </c>
      <c r="L110" s="44"/>
      <c r="M110" s="211" t="s">
        <v>44</v>
      </c>
      <c r="N110" s="212" t="s">
        <v>53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152</v>
      </c>
      <c r="AT110" s="215" t="s">
        <v>147</v>
      </c>
      <c r="AU110" s="215" t="s">
        <v>90</v>
      </c>
      <c r="AY110" s="16" t="s">
        <v>145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6" t="s">
        <v>90</v>
      </c>
      <c r="BK110" s="216">
        <f>ROUND(I110*H110,2)</f>
        <v>0</v>
      </c>
      <c r="BL110" s="16" t="s">
        <v>152</v>
      </c>
      <c r="BM110" s="215" t="s">
        <v>959</v>
      </c>
    </row>
    <row r="111" s="2" customFormat="1" ht="16.5" customHeight="1">
      <c r="A111" s="38"/>
      <c r="B111" s="39"/>
      <c r="C111" s="204" t="s">
        <v>398</v>
      </c>
      <c r="D111" s="204" t="s">
        <v>147</v>
      </c>
      <c r="E111" s="205" t="s">
        <v>960</v>
      </c>
      <c r="F111" s="206" t="s">
        <v>961</v>
      </c>
      <c r="G111" s="207" t="s">
        <v>929</v>
      </c>
      <c r="H111" s="208">
        <v>1</v>
      </c>
      <c r="I111" s="209"/>
      <c r="J111" s="210">
        <f>ROUND(I111*H111,2)</f>
        <v>0</v>
      </c>
      <c r="K111" s="206" t="s">
        <v>44</v>
      </c>
      <c r="L111" s="44"/>
      <c r="M111" s="211" t="s">
        <v>44</v>
      </c>
      <c r="N111" s="212" t="s">
        <v>53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152</v>
      </c>
      <c r="AT111" s="215" t="s">
        <v>147</v>
      </c>
      <c r="AU111" s="215" t="s">
        <v>90</v>
      </c>
      <c r="AY111" s="16" t="s">
        <v>145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6" t="s">
        <v>90</v>
      </c>
      <c r="BK111" s="216">
        <f>ROUND(I111*H111,2)</f>
        <v>0</v>
      </c>
      <c r="BL111" s="16" t="s">
        <v>152</v>
      </c>
      <c r="BM111" s="215" t="s">
        <v>962</v>
      </c>
    </row>
    <row r="112" s="2" customFormat="1" ht="24.15" customHeight="1">
      <c r="A112" s="38"/>
      <c r="B112" s="39"/>
      <c r="C112" s="204" t="s">
        <v>404</v>
      </c>
      <c r="D112" s="204" t="s">
        <v>147</v>
      </c>
      <c r="E112" s="205" t="s">
        <v>963</v>
      </c>
      <c r="F112" s="206" t="s">
        <v>964</v>
      </c>
      <c r="G112" s="207" t="s">
        <v>255</v>
      </c>
      <c r="H112" s="208">
        <v>90</v>
      </c>
      <c r="I112" s="209"/>
      <c r="J112" s="210">
        <f>ROUND(I112*H112,2)</f>
        <v>0</v>
      </c>
      <c r="K112" s="206" t="s">
        <v>151</v>
      </c>
      <c r="L112" s="44"/>
      <c r="M112" s="211" t="s">
        <v>44</v>
      </c>
      <c r="N112" s="212" t="s">
        <v>53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377</v>
      </c>
      <c r="AT112" s="215" t="s">
        <v>147</v>
      </c>
      <c r="AU112" s="215" t="s">
        <v>90</v>
      </c>
      <c r="AY112" s="16" t="s">
        <v>145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6" t="s">
        <v>90</v>
      </c>
      <c r="BK112" s="216">
        <f>ROUND(I112*H112,2)</f>
        <v>0</v>
      </c>
      <c r="BL112" s="16" t="s">
        <v>377</v>
      </c>
      <c r="BM112" s="215" t="s">
        <v>965</v>
      </c>
    </row>
    <row r="113" s="2" customFormat="1">
      <c r="A113" s="38"/>
      <c r="B113" s="39"/>
      <c r="C113" s="40"/>
      <c r="D113" s="217" t="s">
        <v>154</v>
      </c>
      <c r="E113" s="40"/>
      <c r="F113" s="218" t="s">
        <v>966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6" t="s">
        <v>154</v>
      </c>
      <c r="AU113" s="16" t="s">
        <v>90</v>
      </c>
    </row>
    <row r="114" s="2" customFormat="1" ht="16.5" customHeight="1">
      <c r="A114" s="38"/>
      <c r="B114" s="39"/>
      <c r="C114" s="204" t="s">
        <v>409</v>
      </c>
      <c r="D114" s="204" t="s">
        <v>147</v>
      </c>
      <c r="E114" s="205" t="s">
        <v>967</v>
      </c>
      <c r="F114" s="206" t="s">
        <v>968</v>
      </c>
      <c r="G114" s="207" t="s">
        <v>929</v>
      </c>
      <c r="H114" s="208">
        <v>1</v>
      </c>
      <c r="I114" s="209"/>
      <c r="J114" s="210">
        <f>ROUND(I114*H114,2)</f>
        <v>0</v>
      </c>
      <c r="K114" s="206" t="s">
        <v>44</v>
      </c>
      <c r="L114" s="44"/>
      <c r="M114" s="259" t="s">
        <v>44</v>
      </c>
      <c r="N114" s="260" t="s">
        <v>53</v>
      </c>
      <c r="O114" s="246"/>
      <c r="P114" s="261">
        <f>O114*H114</f>
        <v>0</v>
      </c>
      <c r="Q114" s="261">
        <v>0</v>
      </c>
      <c r="R114" s="261">
        <f>Q114*H114</f>
        <v>0</v>
      </c>
      <c r="S114" s="261">
        <v>0</v>
      </c>
      <c r="T114" s="26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152</v>
      </c>
      <c r="AT114" s="215" t="s">
        <v>147</v>
      </c>
      <c r="AU114" s="215" t="s">
        <v>90</v>
      </c>
      <c r="AY114" s="16" t="s">
        <v>145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6" t="s">
        <v>90</v>
      </c>
      <c r="BK114" s="216">
        <f>ROUND(I114*H114,2)</f>
        <v>0</v>
      </c>
      <c r="BL114" s="16" t="s">
        <v>152</v>
      </c>
      <c r="BM114" s="215" t="s">
        <v>969</v>
      </c>
    </row>
    <row r="115" s="2" customFormat="1" ht="6.96" customHeight="1">
      <c r="A115" s="3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44"/>
      <c r="M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</sheetData>
  <sheetProtection sheet="1" autoFilter="0" formatColumns="0" formatRows="0" objects="1" scenarios="1" spinCount="100000" saltValue="sOHea3rBxdBrmQ2JP/EtB8hKIndfRSS50XRlSYNGmIMSSHx2bIb9CBQGJ7swh13G6elCWKLFPNTu0jeKW470PQ==" hashValue="RGNF/Hg2LoOg5xhqCDBfAJZk/Kq2AhWn3sgfgpvc+NLV/SHx4Q187Y+3u4zlQlBBQToX/pyN9bqatJZZTHtNlg==" algorithmName="SHA-512" password="CC35"/>
  <autoFilter ref="C81:K11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113" r:id="rId1" display="https://podminky.urs.cz/item/CS_URS_2021_02/230120044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110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92</v>
      </c>
    </row>
    <row r="4" s="1" customFormat="1" ht="24.96" customHeight="1">
      <c r="B4" s="19"/>
      <c r="D4" s="130" t="s">
        <v>117</v>
      </c>
      <c r="L4" s="19"/>
      <c r="M4" s="131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2" t="s">
        <v>16</v>
      </c>
      <c r="L6" s="19"/>
    </row>
    <row r="7" s="1" customFormat="1" ht="16.5" customHeight="1">
      <c r="B7" s="19"/>
      <c r="E7" s="133" t="str">
        <f>'Rekapitulace stavby'!K6</f>
        <v>Vodokrty - obytná zóna Z78 dodatek č.1</v>
      </c>
      <c r="F7" s="132"/>
      <c r="G7" s="132"/>
      <c r="H7" s="132"/>
      <c r="L7" s="19"/>
    </row>
    <row r="8" s="2" customFormat="1" ht="12" customHeight="1">
      <c r="A8" s="38"/>
      <c r="B8" s="44"/>
      <c r="C8" s="38"/>
      <c r="D8" s="132" t="s">
        <v>118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970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44</v>
      </c>
      <c r="G11" s="38"/>
      <c r="H11" s="38"/>
      <c r="I11" s="132" t="s">
        <v>20</v>
      </c>
      <c r="J11" s="136" t="s">
        <v>44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5. 8. 2021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">
        <v>32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33</v>
      </c>
      <c r="F15" s="38"/>
      <c r="G15" s="38"/>
      <c r="H15" s="38"/>
      <c r="I15" s="132" t="s">
        <v>34</v>
      </c>
      <c r="J15" s="136" t="s">
        <v>35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36</v>
      </c>
      <c r="E17" s="38"/>
      <c r="F17" s="38"/>
      <c r="G17" s="38"/>
      <c r="H17" s="38"/>
      <c r="I17" s="132" t="s">
        <v>31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34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38</v>
      </c>
      <c r="E20" s="38"/>
      <c r="F20" s="38"/>
      <c r="G20" s="38"/>
      <c r="H20" s="38"/>
      <c r="I20" s="132" t="s">
        <v>31</v>
      </c>
      <c r="J20" s="136" t="s">
        <v>39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40</v>
      </c>
      <c r="F21" s="38"/>
      <c r="G21" s="38"/>
      <c r="H21" s="38"/>
      <c r="I21" s="132" t="s">
        <v>34</v>
      </c>
      <c r="J21" s="136" t="s">
        <v>41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43</v>
      </c>
      <c r="E23" s="38"/>
      <c r="F23" s="38"/>
      <c r="G23" s="38"/>
      <c r="H23" s="38"/>
      <c r="I23" s="132" t="s">
        <v>31</v>
      </c>
      <c r="J23" s="136" t="s">
        <v>44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45</v>
      </c>
      <c r="F24" s="38"/>
      <c r="G24" s="38"/>
      <c r="H24" s="38"/>
      <c r="I24" s="132" t="s">
        <v>34</v>
      </c>
      <c r="J24" s="136" t="s">
        <v>44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46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120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48</v>
      </c>
      <c r="E30" s="38"/>
      <c r="F30" s="38"/>
      <c r="G30" s="38"/>
      <c r="H30" s="38"/>
      <c r="I30" s="38"/>
      <c r="J30" s="144">
        <f>ROUND(J85,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50</v>
      </c>
      <c r="G32" s="38"/>
      <c r="H32" s="38"/>
      <c r="I32" s="145" t="s">
        <v>49</v>
      </c>
      <c r="J32" s="145" t="s">
        <v>51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52</v>
      </c>
      <c r="E33" s="132" t="s">
        <v>53</v>
      </c>
      <c r="F33" s="147">
        <f>ROUND((SUM(BE85:BE128)),  2)</f>
        <v>0</v>
      </c>
      <c r="G33" s="38"/>
      <c r="H33" s="38"/>
      <c r="I33" s="148">
        <v>0.20999999999999999</v>
      </c>
      <c r="J33" s="147">
        <f>ROUND(((SUM(BE85:BE128))*I33),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54</v>
      </c>
      <c r="F34" s="147">
        <f>ROUND((SUM(BF85:BF128)),  2)</f>
        <v>0</v>
      </c>
      <c r="G34" s="38"/>
      <c r="H34" s="38"/>
      <c r="I34" s="148">
        <v>0.14999999999999999</v>
      </c>
      <c r="J34" s="147">
        <f>ROUND(((SUM(BF85:BF128))*I34),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55</v>
      </c>
      <c r="F35" s="147">
        <f>ROUND((SUM(BG85:BG128)),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56</v>
      </c>
      <c r="F36" s="147">
        <f>ROUND((SUM(BH85:BH128)),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57</v>
      </c>
      <c r="F37" s="147">
        <f>ROUND((SUM(BI85:BI128)),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58</v>
      </c>
      <c r="E39" s="151"/>
      <c r="F39" s="151"/>
      <c r="G39" s="152" t="s">
        <v>59</v>
      </c>
      <c r="H39" s="153" t="s">
        <v>60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2" t="s">
        <v>121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Vodokrty - obytná zóna Z78 dodatek č.1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1" t="s">
        <v>118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700 - SO 700 Technické pilíře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1" t="s">
        <v>22</v>
      </c>
      <c r="D52" s="40"/>
      <c r="E52" s="40"/>
      <c r="F52" s="26" t="str">
        <f>F12</f>
        <v>k. ú. Vodokrty</v>
      </c>
      <c r="G52" s="40"/>
      <c r="H52" s="40"/>
      <c r="I52" s="31" t="s">
        <v>24</v>
      </c>
      <c r="J52" s="72" t="str">
        <f>IF(J12="","",J12)</f>
        <v>5. 8. 2021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1" t="s">
        <v>30</v>
      </c>
      <c r="D54" s="40"/>
      <c r="E54" s="40"/>
      <c r="F54" s="26" t="str">
        <f>E15</f>
        <v>Obec Řenče</v>
      </c>
      <c r="G54" s="40"/>
      <c r="H54" s="40"/>
      <c r="I54" s="31" t="s">
        <v>38</v>
      </c>
      <c r="J54" s="36" t="str">
        <f>E21</f>
        <v>AREA group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1" t="s">
        <v>36</v>
      </c>
      <c r="D55" s="40"/>
      <c r="E55" s="40"/>
      <c r="F55" s="26" t="str">
        <f>IF(E18="","",E18)</f>
        <v>Vyplň údaj</v>
      </c>
      <c r="G55" s="40"/>
      <c r="H55" s="40"/>
      <c r="I55" s="31" t="s">
        <v>43</v>
      </c>
      <c r="J55" s="36" t="str">
        <f>E24</f>
        <v>Ing. Lada Franková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122</v>
      </c>
      <c r="D57" s="162"/>
      <c r="E57" s="162"/>
      <c r="F57" s="162"/>
      <c r="G57" s="162"/>
      <c r="H57" s="162"/>
      <c r="I57" s="162"/>
      <c r="J57" s="163" t="s">
        <v>123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80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124</v>
      </c>
    </row>
    <row r="60" hidden="1" s="9" customFormat="1" ht="24.96" customHeight="1">
      <c r="A60" s="9"/>
      <c r="B60" s="165"/>
      <c r="C60" s="166"/>
      <c r="D60" s="167" t="s">
        <v>125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71"/>
      <c r="C61" s="172"/>
      <c r="D61" s="173" t="s">
        <v>126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71"/>
      <c r="C62" s="172"/>
      <c r="D62" s="173" t="s">
        <v>127</v>
      </c>
      <c r="E62" s="174"/>
      <c r="F62" s="174"/>
      <c r="G62" s="174"/>
      <c r="H62" s="174"/>
      <c r="I62" s="174"/>
      <c r="J62" s="175">
        <f>J101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71"/>
      <c r="C63" s="172"/>
      <c r="D63" s="173" t="s">
        <v>472</v>
      </c>
      <c r="E63" s="174"/>
      <c r="F63" s="174"/>
      <c r="G63" s="174"/>
      <c r="H63" s="174"/>
      <c r="I63" s="174"/>
      <c r="J63" s="175">
        <f>J105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71"/>
      <c r="C64" s="172"/>
      <c r="D64" s="173" t="s">
        <v>971</v>
      </c>
      <c r="E64" s="174"/>
      <c r="F64" s="174"/>
      <c r="G64" s="174"/>
      <c r="H64" s="174"/>
      <c r="I64" s="174"/>
      <c r="J64" s="175">
        <f>J113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10" customFormat="1" ht="19.92" customHeight="1">
      <c r="A65" s="10"/>
      <c r="B65" s="171"/>
      <c r="C65" s="172"/>
      <c r="D65" s="173" t="s">
        <v>129</v>
      </c>
      <c r="E65" s="174"/>
      <c r="F65" s="174"/>
      <c r="G65" s="174"/>
      <c r="H65" s="174"/>
      <c r="I65" s="174"/>
      <c r="J65" s="175">
        <f>J126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2" customFormat="1" ht="21.84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idden="1" s="2" customFormat="1" ht="6.96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idden="1"/>
    <row r="69" hidden="1"/>
    <row r="70" hidden="1"/>
    <row r="71" s="2" customFormat="1" ht="6.96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24.96" customHeight="1">
      <c r="A72" s="38"/>
      <c r="B72" s="39"/>
      <c r="C72" s="22" t="s">
        <v>130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1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160" t="str">
        <f>E7</f>
        <v>Vodokrty - obytná zóna Z78 dodatek č.1</v>
      </c>
      <c r="F75" s="31"/>
      <c r="G75" s="31"/>
      <c r="H75" s="31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1" t="s">
        <v>118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69" t="str">
        <f>E9</f>
        <v>700 - SO 700 Technické pilíře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1" t="s">
        <v>22</v>
      </c>
      <c r="D79" s="40"/>
      <c r="E79" s="40"/>
      <c r="F79" s="26" t="str">
        <f>F12</f>
        <v>k. ú. Vodokrty</v>
      </c>
      <c r="G79" s="40"/>
      <c r="H79" s="40"/>
      <c r="I79" s="31" t="s">
        <v>24</v>
      </c>
      <c r="J79" s="72" t="str">
        <f>IF(J12="","",J12)</f>
        <v>5. 8. 2021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1" t="s">
        <v>30</v>
      </c>
      <c r="D81" s="40"/>
      <c r="E81" s="40"/>
      <c r="F81" s="26" t="str">
        <f>E15</f>
        <v>Obec Řenče</v>
      </c>
      <c r="G81" s="40"/>
      <c r="H81" s="40"/>
      <c r="I81" s="31" t="s">
        <v>38</v>
      </c>
      <c r="J81" s="36" t="str">
        <f>E21</f>
        <v>AREA group s.r.o.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1" t="s">
        <v>36</v>
      </c>
      <c r="D82" s="40"/>
      <c r="E82" s="40"/>
      <c r="F82" s="26" t="str">
        <f>IF(E18="","",E18)</f>
        <v>Vyplň údaj</v>
      </c>
      <c r="G82" s="40"/>
      <c r="H82" s="40"/>
      <c r="I82" s="31" t="s">
        <v>43</v>
      </c>
      <c r="J82" s="36" t="str">
        <f>E24</f>
        <v>Ing. Lada Franková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0.32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11" customFormat="1" ht="29.28" customHeight="1">
      <c r="A84" s="177"/>
      <c r="B84" s="178"/>
      <c r="C84" s="179" t="s">
        <v>131</v>
      </c>
      <c r="D84" s="180" t="s">
        <v>67</v>
      </c>
      <c r="E84" s="180" t="s">
        <v>63</v>
      </c>
      <c r="F84" s="180" t="s">
        <v>64</v>
      </c>
      <c r="G84" s="180" t="s">
        <v>132</v>
      </c>
      <c r="H84" s="180" t="s">
        <v>133</v>
      </c>
      <c r="I84" s="180" t="s">
        <v>134</v>
      </c>
      <c r="J84" s="180" t="s">
        <v>123</v>
      </c>
      <c r="K84" s="181" t="s">
        <v>135</v>
      </c>
      <c r="L84" s="182"/>
      <c r="M84" s="92" t="s">
        <v>44</v>
      </c>
      <c r="N84" s="93" t="s">
        <v>52</v>
      </c>
      <c r="O84" s="93" t="s">
        <v>136</v>
      </c>
      <c r="P84" s="93" t="s">
        <v>137</v>
      </c>
      <c r="Q84" s="93" t="s">
        <v>138</v>
      </c>
      <c r="R84" s="93" t="s">
        <v>139</v>
      </c>
      <c r="S84" s="93" t="s">
        <v>140</v>
      </c>
      <c r="T84" s="94" t="s">
        <v>141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="2" customFormat="1" ht="22.8" customHeight="1">
      <c r="A85" s="38"/>
      <c r="B85" s="39"/>
      <c r="C85" s="99" t="s">
        <v>142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4.5743795901600004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6" t="s">
        <v>81</v>
      </c>
      <c r="AU85" s="16" t="s">
        <v>124</v>
      </c>
      <c r="BK85" s="187">
        <f>BK86</f>
        <v>0</v>
      </c>
    </row>
    <row r="86" s="12" customFormat="1" ht="25.92" customHeight="1">
      <c r="A86" s="12"/>
      <c r="B86" s="188"/>
      <c r="C86" s="189"/>
      <c r="D86" s="190" t="s">
        <v>81</v>
      </c>
      <c r="E86" s="191" t="s">
        <v>143</v>
      </c>
      <c r="F86" s="191" t="s">
        <v>144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P87+P101+P105+P113+P126</f>
        <v>0</v>
      </c>
      <c r="Q86" s="196"/>
      <c r="R86" s="197">
        <f>R87+R101+R105+R113+R126</f>
        <v>4.5743795901600004</v>
      </c>
      <c r="S86" s="196"/>
      <c r="T86" s="198">
        <f>T87+T101+T105+T113+T126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90</v>
      </c>
      <c r="AT86" s="200" t="s">
        <v>81</v>
      </c>
      <c r="AU86" s="200" t="s">
        <v>82</v>
      </c>
      <c r="AY86" s="199" t="s">
        <v>145</v>
      </c>
      <c r="BK86" s="201">
        <f>BK87+BK101+BK105+BK113+BK126</f>
        <v>0</v>
      </c>
    </row>
    <row r="87" s="12" customFormat="1" ht="22.8" customHeight="1">
      <c r="A87" s="12"/>
      <c r="B87" s="188"/>
      <c r="C87" s="189"/>
      <c r="D87" s="190" t="s">
        <v>81</v>
      </c>
      <c r="E87" s="202" t="s">
        <v>90</v>
      </c>
      <c r="F87" s="202" t="s">
        <v>146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SUM(P88:P100)</f>
        <v>0</v>
      </c>
      <c r="Q87" s="196"/>
      <c r="R87" s="197">
        <f>SUM(R88:R100)</f>
        <v>0</v>
      </c>
      <c r="S87" s="196"/>
      <c r="T87" s="198">
        <f>SUM(T88:T100)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90</v>
      </c>
      <c r="AT87" s="200" t="s">
        <v>81</v>
      </c>
      <c r="AU87" s="200" t="s">
        <v>90</v>
      </c>
      <c r="AY87" s="199" t="s">
        <v>145</v>
      </c>
      <c r="BK87" s="201">
        <f>SUM(BK88:BK100)</f>
        <v>0</v>
      </c>
    </row>
    <row r="88" s="2" customFormat="1" ht="44.25" customHeight="1">
      <c r="A88" s="38"/>
      <c r="B88" s="39"/>
      <c r="C88" s="204" t="s">
        <v>90</v>
      </c>
      <c r="D88" s="204" t="s">
        <v>147</v>
      </c>
      <c r="E88" s="205" t="s">
        <v>481</v>
      </c>
      <c r="F88" s="206" t="s">
        <v>482</v>
      </c>
      <c r="G88" s="207" t="s">
        <v>170</v>
      </c>
      <c r="H88" s="208">
        <v>2.052</v>
      </c>
      <c r="I88" s="209"/>
      <c r="J88" s="210">
        <f>ROUND(I88*H88,2)</f>
        <v>0</v>
      </c>
      <c r="K88" s="206" t="s">
        <v>151</v>
      </c>
      <c r="L88" s="44"/>
      <c r="M88" s="211" t="s">
        <v>44</v>
      </c>
      <c r="N88" s="212" t="s">
        <v>53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152</v>
      </c>
      <c r="AT88" s="215" t="s">
        <v>147</v>
      </c>
      <c r="AU88" s="215" t="s">
        <v>92</v>
      </c>
      <c r="AY88" s="16" t="s">
        <v>145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90</v>
      </c>
      <c r="BK88" s="216">
        <f>ROUND(I88*H88,2)</f>
        <v>0</v>
      </c>
      <c r="BL88" s="16" t="s">
        <v>152</v>
      </c>
      <c r="BM88" s="215" t="s">
        <v>972</v>
      </c>
    </row>
    <row r="89" s="2" customFormat="1">
      <c r="A89" s="38"/>
      <c r="B89" s="39"/>
      <c r="C89" s="40"/>
      <c r="D89" s="217" t="s">
        <v>154</v>
      </c>
      <c r="E89" s="40"/>
      <c r="F89" s="218" t="s">
        <v>484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6" t="s">
        <v>154</v>
      </c>
      <c r="AU89" s="16" t="s">
        <v>92</v>
      </c>
    </row>
    <row r="90" s="13" customFormat="1">
      <c r="A90" s="13"/>
      <c r="B90" s="222"/>
      <c r="C90" s="223"/>
      <c r="D90" s="224" t="s">
        <v>166</v>
      </c>
      <c r="E90" s="225" t="s">
        <v>44</v>
      </c>
      <c r="F90" s="226" t="s">
        <v>973</v>
      </c>
      <c r="G90" s="223"/>
      <c r="H90" s="227">
        <v>2.052</v>
      </c>
      <c r="I90" s="228"/>
      <c r="J90" s="223"/>
      <c r="K90" s="223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166</v>
      </c>
      <c r="AU90" s="233" t="s">
        <v>92</v>
      </c>
      <c r="AV90" s="13" t="s">
        <v>92</v>
      </c>
      <c r="AW90" s="13" t="s">
        <v>42</v>
      </c>
      <c r="AX90" s="13" t="s">
        <v>90</v>
      </c>
      <c r="AY90" s="233" t="s">
        <v>145</v>
      </c>
    </row>
    <row r="91" s="2" customFormat="1" ht="62.7" customHeight="1">
      <c r="A91" s="38"/>
      <c r="B91" s="39"/>
      <c r="C91" s="204" t="s">
        <v>92</v>
      </c>
      <c r="D91" s="204" t="s">
        <v>147</v>
      </c>
      <c r="E91" s="205" t="s">
        <v>190</v>
      </c>
      <c r="F91" s="206" t="s">
        <v>191</v>
      </c>
      <c r="G91" s="207" t="s">
        <v>170</v>
      </c>
      <c r="H91" s="208">
        <v>0.54000000000000004</v>
      </c>
      <c r="I91" s="209"/>
      <c r="J91" s="210">
        <f>ROUND(I91*H91,2)</f>
        <v>0</v>
      </c>
      <c r="K91" s="206" t="s">
        <v>151</v>
      </c>
      <c r="L91" s="44"/>
      <c r="M91" s="211" t="s">
        <v>44</v>
      </c>
      <c r="N91" s="212" t="s">
        <v>53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152</v>
      </c>
      <c r="AT91" s="215" t="s">
        <v>147</v>
      </c>
      <c r="AU91" s="215" t="s">
        <v>92</v>
      </c>
      <c r="AY91" s="16" t="s">
        <v>145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90</v>
      </c>
      <c r="BK91" s="216">
        <f>ROUND(I91*H91,2)</f>
        <v>0</v>
      </c>
      <c r="BL91" s="16" t="s">
        <v>152</v>
      </c>
      <c r="BM91" s="215" t="s">
        <v>974</v>
      </c>
    </row>
    <row r="92" s="2" customFormat="1">
      <c r="A92" s="38"/>
      <c r="B92" s="39"/>
      <c r="C92" s="40"/>
      <c r="D92" s="217" t="s">
        <v>154</v>
      </c>
      <c r="E92" s="40"/>
      <c r="F92" s="218" t="s">
        <v>193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6" t="s">
        <v>154</v>
      </c>
      <c r="AU92" s="16" t="s">
        <v>92</v>
      </c>
    </row>
    <row r="93" s="13" customFormat="1">
      <c r="A93" s="13"/>
      <c r="B93" s="222"/>
      <c r="C93" s="223"/>
      <c r="D93" s="224" t="s">
        <v>166</v>
      </c>
      <c r="E93" s="225" t="s">
        <v>44</v>
      </c>
      <c r="F93" s="226" t="s">
        <v>975</v>
      </c>
      <c r="G93" s="223"/>
      <c r="H93" s="227">
        <v>0.54000000000000004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166</v>
      </c>
      <c r="AU93" s="233" t="s">
        <v>92</v>
      </c>
      <c r="AV93" s="13" t="s">
        <v>92</v>
      </c>
      <c r="AW93" s="13" t="s">
        <v>42</v>
      </c>
      <c r="AX93" s="13" t="s">
        <v>90</v>
      </c>
      <c r="AY93" s="233" t="s">
        <v>145</v>
      </c>
    </row>
    <row r="94" s="2" customFormat="1" ht="44.25" customHeight="1">
      <c r="A94" s="38"/>
      <c r="B94" s="39"/>
      <c r="C94" s="204" t="s">
        <v>160</v>
      </c>
      <c r="D94" s="204" t="s">
        <v>147</v>
      </c>
      <c r="E94" s="205" t="s">
        <v>197</v>
      </c>
      <c r="F94" s="206" t="s">
        <v>198</v>
      </c>
      <c r="G94" s="207" t="s">
        <v>199</v>
      </c>
      <c r="H94" s="208">
        <v>0.86399999999999999</v>
      </c>
      <c r="I94" s="209"/>
      <c r="J94" s="210">
        <f>ROUND(I94*H94,2)</f>
        <v>0</v>
      </c>
      <c r="K94" s="206" t="s">
        <v>151</v>
      </c>
      <c r="L94" s="44"/>
      <c r="M94" s="211" t="s">
        <v>44</v>
      </c>
      <c r="N94" s="212" t="s">
        <v>53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152</v>
      </c>
      <c r="AT94" s="215" t="s">
        <v>147</v>
      </c>
      <c r="AU94" s="215" t="s">
        <v>92</v>
      </c>
      <c r="AY94" s="16" t="s">
        <v>145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90</v>
      </c>
      <c r="BK94" s="216">
        <f>ROUND(I94*H94,2)</f>
        <v>0</v>
      </c>
      <c r="BL94" s="16" t="s">
        <v>152</v>
      </c>
      <c r="BM94" s="215" t="s">
        <v>976</v>
      </c>
    </row>
    <row r="95" s="2" customFormat="1">
      <c r="A95" s="38"/>
      <c r="B95" s="39"/>
      <c r="C95" s="40"/>
      <c r="D95" s="217" t="s">
        <v>154</v>
      </c>
      <c r="E95" s="40"/>
      <c r="F95" s="218" t="s">
        <v>201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6" t="s">
        <v>154</v>
      </c>
      <c r="AU95" s="16" t="s">
        <v>92</v>
      </c>
    </row>
    <row r="96" s="13" customFormat="1">
      <c r="A96" s="13"/>
      <c r="B96" s="222"/>
      <c r="C96" s="223"/>
      <c r="D96" s="224" t="s">
        <v>166</v>
      </c>
      <c r="E96" s="225" t="s">
        <v>44</v>
      </c>
      <c r="F96" s="226" t="s">
        <v>977</v>
      </c>
      <c r="G96" s="223"/>
      <c r="H96" s="227">
        <v>0.54000000000000004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166</v>
      </c>
      <c r="AU96" s="233" t="s">
        <v>92</v>
      </c>
      <c r="AV96" s="13" t="s">
        <v>92</v>
      </c>
      <c r="AW96" s="13" t="s">
        <v>42</v>
      </c>
      <c r="AX96" s="13" t="s">
        <v>90</v>
      </c>
      <c r="AY96" s="233" t="s">
        <v>145</v>
      </c>
    </row>
    <row r="97" s="13" customFormat="1">
      <c r="A97" s="13"/>
      <c r="B97" s="222"/>
      <c r="C97" s="223"/>
      <c r="D97" s="224" t="s">
        <v>166</v>
      </c>
      <c r="E97" s="223"/>
      <c r="F97" s="226" t="s">
        <v>978</v>
      </c>
      <c r="G97" s="223"/>
      <c r="H97" s="227">
        <v>0.86399999999999999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166</v>
      </c>
      <c r="AU97" s="233" t="s">
        <v>92</v>
      </c>
      <c r="AV97" s="13" t="s">
        <v>92</v>
      </c>
      <c r="AW97" s="13" t="s">
        <v>4</v>
      </c>
      <c r="AX97" s="13" t="s">
        <v>90</v>
      </c>
      <c r="AY97" s="233" t="s">
        <v>145</v>
      </c>
    </row>
    <row r="98" s="2" customFormat="1" ht="66.75" customHeight="1">
      <c r="A98" s="38"/>
      <c r="B98" s="39"/>
      <c r="C98" s="204" t="s">
        <v>152</v>
      </c>
      <c r="D98" s="204" t="s">
        <v>147</v>
      </c>
      <c r="E98" s="205" t="s">
        <v>514</v>
      </c>
      <c r="F98" s="206" t="s">
        <v>515</v>
      </c>
      <c r="G98" s="207" t="s">
        <v>170</v>
      </c>
      <c r="H98" s="208">
        <v>1.512</v>
      </c>
      <c r="I98" s="209"/>
      <c r="J98" s="210">
        <f>ROUND(I98*H98,2)</f>
        <v>0</v>
      </c>
      <c r="K98" s="206" t="s">
        <v>151</v>
      </c>
      <c r="L98" s="44"/>
      <c r="M98" s="211" t="s">
        <v>44</v>
      </c>
      <c r="N98" s="212" t="s">
        <v>53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152</v>
      </c>
      <c r="AT98" s="215" t="s">
        <v>147</v>
      </c>
      <c r="AU98" s="215" t="s">
        <v>92</v>
      </c>
      <c r="AY98" s="16" t="s">
        <v>145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90</v>
      </c>
      <c r="BK98" s="216">
        <f>ROUND(I98*H98,2)</f>
        <v>0</v>
      </c>
      <c r="BL98" s="16" t="s">
        <v>152</v>
      </c>
      <c r="BM98" s="215" t="s">
        <v>979</v>
      </c>
    </row>
    <row r="99" s="2" customFormat="1">
      <c r="A99" s="38"/>
      <c r="B99" s="39"/>
      <c r="C99" s="40"/>
      <c r="D99" s="217" t="s">
        <v>154</v>
      </c>
      <c r="E99" s="40"/>
      <c r="F99" s="218" t="s">
        <v>517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6" t="s">
        <v>154</v>
      </c>
      <c r="AU99" s="16" t="s">
        <v>92</v>
      </c>
    </row>
    <row r="100" s="13" customFormat="1">
      <c r="A100" s="13"/>
      <c r="B100" s="222"/>
      <c r="C100" s="223"/>
      <c r="D100" s="224" t="s">
        <v>166</v>
      </c>
      <c r="E100" s="225" t="s">
        <v>44</v>
      </c>
      <c r="F100" s="226" t="s">
        <v>980</v>
      </c>
      <c r="G100" s="223"/>
      <c r="H100" s="227">
        <v>1.512</v>
      </c>
      <c r="I100" s="228"/>
      <c r="J100" s="223"/>
      <c r="K100" s="223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166</v>
      </c>
      <c r="AU100" s="233" t="s">
        <v>92</v>
      </c>
      <c r="AV100" s="13" t="s">
        <v>92</v>
      </c>
      <c r="AW100" s="13" t="s">
        <v>42</v>
      </c>
      <c r="AX100" s="13" t="s">
        <v>90</v>
      </c>
      <c r="AY100" s="233" t="s">
        <v>145</v>
      </c>
    </row>
    <row r="101" s="12" customFormat="1" ht="22.8" customHeight="1">
      <c r="A101" s="12"/>
      <c r="B101" s="188"/>
      <c r="C101" s="189"/>
      <c r="D101" s="190" t="s">
        <v>81</v>
      </c>
      <c r="E101" s="202" t="s">
        <v>92</v>
      </c>
      <c r="F101" s="202" t="s">
        <v>233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SUM(P102:P104)</f>
        <v>0</v>
      </c>
      <c r="Q101" s="196"/>
      <c r="R101" s="197">
        <f>SUM(R102:R104)</f>
        <v>1.2184247901600001</v>
      </c>
      <c r="S101" s="196"/>
      <c r="T101" s="198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90</v>
      </c>
      <c r="AT101" s="200" t="s">
        <v>81</v>
      </c>
      <c r="AU101" s="200" t="s">
        <v>90</v>
      </c>
      <c r="AY101" s="199" t="s">
        <v>145</v>
      </c>
      <c r="BK101" s="201">
        <f>SUM(BK102:BK104)</f>
        <v>0</v>
      </c>
    </row>
    <row r="102" s="2" customFormat="1" ht="24.15" customHeight="1">
      <c r="A102" s="38"/>
      <c r="B102" s="39"/>
      <c r="C102" s="204" t="s">
        <v>178</v>
      </c>
      <c r="D102" s="204" t="s">
        <v>147</v>
      </c>
      <c r="E102" s="205" t="s">
        <v>981</v>
      </c>
      <c r="F102" s="206" t="s">
        <v>982</v>
      </c>
      <c r="G102" s="207" t="s">
        <v>170</v>
      </c>
      <c r="H102" s="208">
        <v>0.54000000000000004</v>
      </c>
      <c r="I102" s="209"/>
      <c r="J102" s="210">
        <f>ROUND(I102*H102,2)</f>
        <v>0</v>
      </c>
      <c r="K102" s="206" t="s">
        <v>151</v>
      </c>
      <c r="L102" s="44"/>
      <c r="M102" s="211" t="s">
        <v>44</v>
      </c>
      <c r="N102" s="212" t="s">
        <v>53</v>
      </c>
      <c r="O102" s="84"/>
      <c r="P102" s="213">
        <f>O102*H102</f>
        <v>0</v>
      </c>
      <c r="Q102" s="213">
        <v>2.2563422040000001</v>
      </c>
      <c r="R102" s="213">
        <f>Q102*H102</f>
        <v>1.2184247901600001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152</v>
      </c>
      <c r="AT102" s="215" t="s">
        <v>147</v>
      </c>
      <c r="AU102" s="215" t="s">
        <v>92</v>
      </c>
      <c r="AY102" s="16" t="s">
        <v>145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6" t="s">
        <v>90</v>
      </c>
      <c r="BK102" s="216">
        <f>ROUND(I102*H102,2)</f>
        <v>0</v>
      </c>
      <c r="BL102" s="16" t="s">
        <v>152</v>
      </c>
      <c r="BM102" s="215" t="s">
        <v>983</v>
      </c>
    </row>
    <row r="103" s="2" customFormat="1">
      <c r="A103" s="38"/>
      <c r="B103" s="39"/>
      <c r="C103" s="40"/>
      <c r="D103" s="217" t="s">
        <v>154</v>
      </c>
      <c r="E103" s="40"/>
      <c r="F103" s="218" t="s">
        <v>984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6" t="s">
        <v>154</v>
      </c>
      <c r="AU103" s="16" t="s">
        <v>92</v>
      </c>
    </row>
    <row r="104" s="13" customFormat="1">
      <c r="A104" s="13"/>
      <c r="B104" s="222"/>
      <c r="C104" s="223"/>
      <c r="D104" s="224" t="s">
        <v>166</v>
      </c>
      <c r="E104" s="225" t="s">
        <v>44</v>
      </c>
      <c r="F104" s="226" t="s">
        <v>975</v>
      </c>
      <c r="G104" s="223"/>
      <c r="H104" s="227">
        <v>0.54000000000000004</v>
      </c>
      <c r="I104" s="228"/>
      <c r="J104" s="223"/>
      <c r="K104" s="223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166</v>
      </c>
      <c r="AU104" s="233" t="s">
        <v>92</v>
      </c>
      <c r="AV104" s="13" t="s">
        <v>92</v>
      </c>
      <c r="AW104" s="13" t="s">
        <v>42</v>
      </c>
      <c r="AX104" s="13" t="s">
        <v>90</v>
      </c>
      <c r="AY104" s="233" t="s">
        <v>145</v>
      </c>
    </row>
    <row r="105" s="12" customFormat="1" ht="22.8" customHeight="1">
      <c r="A105" s="12"/>
      <c r="B105" s="188"/>
      <c r="C105" s="189"/>
      <c r="D105" s="190" t="s">
        <v>81</v>
      </c>
      <c r="E105" s="202" t="s">
        <v>160</v>
      </c>
      <c r="F105" s="202" t="s">
        <v>530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SUM(P106:P112)</f>
        <v>0</v>
      </c>
      <c r="Q105" s="196"/>
      <c r="R105" s="197">
        <f>SUM(R106:R112)</f>
        <v>3.0958800000000002</v>
      </c>
      <c r="S105" s="196"/>
      <c r="T105" s="198">
        <f>SUM(T106:T112)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90</v>
      </c>
      <c r="AT105" s="200" t="s">
        <v>81</v>
      </c>
      <c r="AU105" s="200" t="s">
        <v>90</v>
      </c>
      <c r="AY105" s="199" t="s">
        <v>145</v>
      </c>
      <c r="BK105" s="201">
        <f>SUM(BK106:BK112)</f>
        <v>0</v>
      </c>
    </row>
    <row r="106" s="2" customFormat="1" ht="37.8" customHeight="1">
      <c r="A106" s="38"/>
      <c r="B106" s="39"/>
      <c r="C106" s="204" t="s">
        <v>184</v>
      </c>
      <c r="D106" s="204" t="s">
        <v>147</v>
      </c>
      <c r="E106" s="205" t="s">
        <v>985</v>
      </c>
      <c r="F106" s="206" t="s">
        <v>986</v>
      </c>
      <c r="G106" s="207" t="s">
        <v>150</v>
      </c>
      <c r="H106" s="208">
        <v>30</v>
      </c>
      <c r="I106" s="209"/>
      <c r="J106" s="210">
        <f>ROUND(I106*H106,2)</f>
        <v>0</v>
      </c>
      <c r="K106" s="206" t="s">
        <v>151</v>
      </c>
      <c r="L106" s="44"/>
      <c r="M106" s="211" t="s">
        <v>44</v>
      </c>
      <c r="N106" s="212" t="s">
        <v>53</v>
      </c>
      <c r="O106" s="84"/>
      <c r="P106" s="213">
        <f>O106*H106</f>
        <v>0</v>
      </c>
      <c r="Q106" s="213">
        <v>0.021196</v>
      </c>
      <c r="R106" s="213">
        <f>Q106*H106</f>
        <v>0.63588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152</v>
      </c>
      <c r="AT106" s="215" t="s">
        <v>147</v>
      </c>
      <c r="AU106" s="215" t="s">
        <v>92</v>
      </c>
      <c r="AY106" s="16" t="s">
        <v>145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90</v>
      </c>
      <c r="BK106" s="216">
        <f>ROUND(I106*H106,2)</f>
        <v>0</v>
      </c>
      <c r="BL106" s="16" t="s">
        <v>152</v>
      </c>
      <c r="BM106" s="215" t="s">
        <v>987</v>
      </c>
    </row>
    <row r="107" s="2" customFormat="1">
      <c r="A107" s="38"/>
      <c r="B107" s="39"/>
      <c r="C107" s="40"/>
      <c r="D107" s="217" t="s">
        <v>154</v>
      </c>
      <c r="E107" s="40"/>
      <c r="F107" s="218" t="s">
        <v>988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6" t="s">
        <v>154</v>
      </c>
      <c r="AU107" s="16" t="s">
        <v>92</v>
      </c>
    </row>
    <row r="108" s="2" customFormat="1" ht="16.5" customHeight="1">
      <c r="A108" s="38"/>
      <c r="B108" s="39"/>
      <c r="C108" s="234" t="s">
        <v>189</v>
      </c>
      <c r="D108" s="234" t="s">
        <v>240</v>
      </c>
      <c r="E108" s="235" t="s">
        <v>989</v>
      </c>
      <c r="F108" s="236" t="s">
        <v>990</v>
      </c>
      <c r="G108" s="237" t="s">
        <v>427</v>
      </c>
      <c r="H108" s="238">
        <v>6</v>
      </c>
      <c r="I108" s="239"/>
      <c r="J108" s="240">
        <f>ROUND(I108*H108,2)</f>
        <v>0</v>
      </c>
      <c r="K108" s="236" t="s">
        <v>44</v>
      </c>
      <c r="L108" s="241"/>
      <c r="M108" s="242" t="s">
        <v>44</v>
      </c>
      <c r="N108" s="243" t="s">
        <v>53</v>
      </c>
      <c r="O108" s="84"/>
      <c r="P108" s="213">
        <f>O108*H108</f>
        <v>0</v>
      </c>
      <c r="Q108" s="213">
        <v>0.10000000000000001</v>
      </c>
      <c r="R108" s="213">
        <f>Q108*H108</f>
        <v>0.60000000000000009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196</v>
      </c>
      <c r="AT108" s="215" t="s">
        <v>240</v>
      </c>
      <c r="AU108" s="215" t="s">
        <v>92</v>
      </c>
      <c r="AY108" s="16" t="s">
        <v>145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6" t="s">
        <v>90</v>
      </c>
      <c r="BK108" s="216">
        <f>ROUND(I108*H108,2)</f>
        <v>0</v>
      </c>
      <c r="BL108" s="16" t="s">
        <v>152</v>
      </c>
      <c r="BM108" s="215" t="s">
        <v>991</v>
      </c>
    </row>
    <row r="109" s="2" customFormat="1" ht="16.5" customHeight="1">
      <c r="A109" s="38"/>
      <c r="B109" s="39"/>
      <c r="C109" s="234" t="s">
        <v>196</v>
      </c>
      <c r="D109" s="234" t="s">
        <v>240</v>
      </c>
      <c r="E109" s="235" t="s">
        <v>992</v>
      </c>
      <c r="F109" s="236" t="s">
        <v>993</v>
      </c>
      <c r="G109" s="237" t="s">
        <v>427</v>
      </c>
      <c r="H109" s="238">
        <v>6</v>
      </c>
      <c r="I109" s="239"/>
      <c r="J109" s="240">
        <f>ROUND(I109*H109,2)</f>
        <v>0</v>
      </c>
      <c r="K109" s="236" t="s">
        <v>44</v>
      </c>
      <c r="L109" s="241"/>
      <c r="M109" s="242" t="s">
        <v>44</v>
      </c>
      <c r="N109" s="243" t="s">
        <v>53</v>
      </c>
      <c r="O109" s="84"/>
      <c r="P109" s="213">
        <f>O109*H109</f>
        <v>0</v>
      </c>
      <c r="Q109" s="213">
        <v>0.10000000000000001</v>
      </c>
      <c r="R109" s="213">
        <f>Q109*H109</f>
        <v>0.60000000000000009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196</v>
      </c>
      <c r="AT109" s="215" t="s">
        <v>240</v>
      </c>
      <c r="AU109" s="215" t="s">
        <v>92</v>
      </c>
      <c r="AY109" s="16" t="s">
        <v>145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90</v>
      </c>
      <c r="BK109" s="216">
        <f>ROUND(I109*H109,2)</f>
        <v>0</v>
      </c>
      <c r="BL109" s="16" t="s">
        <v>152</v>
      </c>
      <c r="BM109" s="215" t="s">
        <v>994</v>
      </c>
    </row>
    <row r="110" s="2" customFormat="1" ht="16.5" customHeight="1">
      <c r="A110" s="38"/>
      <c r="B110" s="39"/>
      <c r="C110" s="234" t="s">
        <v>203</v>
      </c>
      <c r="D110" s="234" t="s">
        <v>240</v>
      </c>
      <c r="E110" s="235" t="s">
        <v>995</v>
      </c>
      <c r="F110" s="236" t="s">
        <v>996</v>
      </c>
      <c r="G110" s="237" t="s">
        <v>427</v>
      </c>
      <c r="H110" s="238">
        <v>18</v>
      </c>
      <c r="I110" s="239"/>
      <c r="J110" s="240">
        <f>ROUND(I110*H110,2)</f>
        <v>0</v>
      </c>
      <c r="K110" s="236" t="s">
        <v>44</v>
      </c>
      <c r="L110" s="241"/>
      <c r="M110" s="242" t="s">
        <v>44</v>
      </c>
      <c r="N110" s="243" t="s">
        <v>53</v>
      </c>
      <c r="O110" s="84"/>
      <c r="P110" s="213">
        <f>O110*H110</f>
        <v>0</v>
      </c>
      <c r="Q110" s="213">
        <v>0.070000000000000007</v>
      </c>
      <c r="R110" s="213">
        <f>Q110*H110</f>
        <v>1.2600000000000002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196</v>
      </c>
      <c r="AT110" s="215" t="s">
        <v>240</v>
      </c>
      <c r="AU110" s="215" t="s">
        <v>92</v>
      </c>
      <c r="AY110" s="16" t="s">
        <v>145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6" t="s">
        <v>90</v>
      </c>
      <c r="BK110" s="216">
        <f>ROUND(I110*H110,2)</f>
        <v>0</v>
      </c>
      <c r="BL110" s="16" t="s">
        <v>152</v>
      </c>
      <c r="BM110" s="215" t="s">
        <v>997</v>
      </c>
    </row>
    <row r="111" s="13" customFormat="1">
      <c r="A111" s="13"/>
      <c r="B111" s="222"/>
      <c r="C111" s="223"/>
      <c r="D111" s="224" t="s">
        <v>166</v>
      </c>
      <c r="E111" s="225" t="s">
        <v>44</v>
      </c>
      <c r="F111" s="226" t="s">
        <v>998</v>
      </c>
      <c r="G111" s="223"/>
      <c r="H111" s="227">
        <v>18</v>
      </c>
      <c r="I111" s="228"/>
      <c r="J111" s="223"/>
      <c r="K111" s="223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166</v>
      </c>
      <c r="AU111" s="233" t="s">
        <v>92</v>
      </c>
      <c r="AV111" s="13" t="s">
        <v>92</v>
      </c>
      <c r="AW111" s="13" t="s">
        <v>42</v>
      </c>
      <c r="AX111" s="13" t="s">
        <v>90</v>
      </c>
      <c r="AY111" s="233" t="s">
        <v>145</v>
      </c>
    </row>
    <row r="112" s="2" customFormat="1" ht="16.5" customHeight="1">
      <c r="A112" s="38"/>
      <c r="B112" s="39"/>
      <c r="C112" s="204" t="s">
        <v>211</v>
      </c>
      <c r="D112" s="204" t="s">
        <v>147</v>
      </c>
      <c r="E112" s="205" t="s">
        <v>999</v>
      </c>
      <c r="F112" s="206" t="s">
        <v>1000</v>
      </c>
      <c r="G112" s="207" t="s">
        <v>427</v>
      </c>
      <c r="H112" s="208">
        <v>6</v>
      </c>
      <c r="I112" s="209"/>
      <c r="J112" s="210">
        <f>ROUND(I112*H112,2)</f>
        <v>0</v>
      </c>
      <c r="K112" s="206" t="s">
        <v>44</v>
      </c>
      <c r="L112" s="44"/>
      <c r="M112" s="211" t="s">
        <v>44</v>
      </c>
      <c r="N112" s="212" t="s">
        <v>53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152</v>
      </c>
      <c r="AT112" s="215" t="s">
        <v>147</v>
      </c>
      <c r="AU112" s="215" t="s">
        <v>92</v>
      </c>
      <c r="AY112" s="16" t="s">
        <v>145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6" t="s">
        <v>90</v>
      </c>
      <c r="BK112" s="216">
        <f>ROUND(I112*H112,2)</f>
        <v>0</v>
      </c>
      <c r="BL112" s="16" t="s">
        <v>152</v>
      </c>
      <c r="BM112" s="215" t="s">
        <v>1001</v>
      </c>
    </row>
    <row r="113" s="12" customFormat="1" ht="22.8" customHeight="1">
      <c r="A113" s="12"/>
      <c r="B113" s="188"/>
      <c r="C113" s="189"/>
      <c r="D113" s="190" t="s">
        <v>81</v>
      </c>
      <c r="E113" s="202" t="s">
        <v>184</v>
      </c>
      <c r="F113" s="202" t="s">
        <v>1002</v>
      </c>
      <c r="G113" s="189"/>
      <c r="H113" s="189"/>
      <c r="I113" s="192"/>
      <c r="J113" s="203">
        <f>BK113</f>
        <v>0</v>
      </c>
      <c r="K113" s="189"/>
      <c r="L113" s="194"/>
      <c r="M113" s="195"/>
      <c r="N113" s="196"/>
      <c r="O113" s="196"/>
      <c r="P113" s="197">
        <f>SUM(P114:P125)</f>
        <v>0</v>
      </c>
      <c r="Q113" s="196"/>
      <c r="R113" s="197">
        <f>SUM(R114:R125)</f>
        <v>0.26007479999999999</v>
      </c>
      <c r="S113" s="196"/>
      <c r="T113" s="198">
        <f>SUM(T114:T125)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9" t="s">
        <v>90</v>
      </c>
      <c r="AT113" s="200" t="s">
        <v>81</v>
      </c>
      <c r="AU113" s="200" t="s">
        <v>90</v>
      </c>
      <c r="AY113" s="199" t="s">
        <v>145</v>
      </c>
      <c r="BK113" s="201">
        <f>SUM(BK114:BK125)</f>
        <v>0</v>
      </c>
    </row>
    <row r="114" s="2" customFormat="1" ht="24.15" customHeight="1">
      <c r="A114" s="38"/>
      <c r="B114" s="39"/>
      <c r="C114" s="204" t="s">
        <v>216</v>
      </c>
      <c r="D114" s="204" t="s">
        <v>147</v>
      </c>
      <c r="E114" s="205" t="s">
        <v>1003</v>
      </c>
      <c r="F114" s="206" t="s">
        <v>1004</v>
      </c>
      <c r="G114" s="207" t="s">
        <v>163</v>
      </c>
      <c r="H114" s="208">
        <v>32.399999999999999</v>
      </c>
      <c r="I114" s="209"/>
      <c r="J114" s="210">
        <f>ROUND(I114*H114,2)</f>
        <v>0</v>
      </c>
      <c r="K114" s="206" t="s">
        <v>151</v>
      </c>
      <c r="L114" s="44"/>
      <c r="M114" s="211" t="s">
        <v>44</v>
      </c>
      <c r="N114" s="212" t="s">
        <v>53</v>
      </c>
      <c r="O114" s="84"/>
      <c r="P114" s="213">
        <f>O114*H114</f>
        <v>0</v>
      </c>
      <c r="Q114" s="213">
        <v>0.000263</v>
      </c>
      <c r="R114" s="213">
        <f>Q114*H114</f>
        <v>0.0085211999999999996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152</v>
      </c>
      <c r="AT114" s="215" t="s">
        <v>147</v>
      </c>
      <c r="AU114" s="215" t="s">
        <v>92</v>
      </c>
      <c r="AY114" s="16" t="s">
        <v>145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6" t="s">
        <v>90</v>
      </c>
      <c r="BK114" s="216">
        <f>ROUND(I114*H114,2)</f>
        <v>0</v>
      </c>
      <c r="BL114" s="16" t="s">
        <v>152</v>
      </c>
      <c r="BM114" s="215" t="s">
        <v>1005</v>
      </c>
    </row>
    <row r="115" s="2" customFormat="1">
      <c r="A115" s="38"/>
      <c r="B115" s="39"/>
      <c r="C115" s="40"/>
      <c r="D115" s="217" t="s">
        <v>154</v>
      </c>
      <c r="E115" s="40"/>
      <c r="F115" s="218" t="s">
        <v>1006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6" t="s">
        <v>154</v>
      </c>
      <c r="AU115" s="16" t="s">
        <v>92</v>
      </c>
    </row>
    <row r="116" s="13" customFormat="1">
      <c r="A116" s="13"/>
      <c r="B116" s="222"/>
      <c r="C116" s="223"/>
      <c r="D116" s="224" t="s">
        <v>166</v>
      </c>
      <c r="E116" s="225" t="s">
        <v>44</v>
      </c>
      <c r="F116" s="226" t="s">
        <v>1007</v>
      </c>
      <c r="G116" s="223"/>
      <c r="H116" s="227">
        <v>32.399999999999999</v>
      </c>
      <c r="I116" s="228"/>
      <c r="J116" s="223"/>
      <c r="K116" s="223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166</v>
      </c>
      <c r="AU116" s="233" t="s">
        <v>92</v>
      </c>
      <c r="AV116" s="13" t="s">
        <v>92</v>
      </c>
      <c r="AW116" s="13" t="s">
        <v>42</v>
      </c>
      <c r="AX116" s="13" t="s">
        <v>90</v>
      </c>
      <c r="AY116" s="233" t="s">
        <v>145</v>
      </c>
    </row>
    <row r="117" s="2" customFormat="1" ht="37.8" customHeight="1">
      <c r="A117" s="38"/>
      <c r="B117" s="39"/>
      <c r="C117" s="204" t="s">
        <v>221</v>
      </c>
      <c r="D117" s="204" t="s">
        <v>147</v>
      </c>
      <c r="E117" s="205" t="s">
        <v>1008</v>
      </c>
      <c r="F117" s="206" t="s">
        <v>1009</v>
      </c>
      <c r="G117" s="207" t="s">
        <v>163</v>
      </c>
      <c r="H117" s="208">
        <v>32.399999999999999</v>
      </c>
      <c r="I117" s="209"/>
      <c r="J117" s="210">
        <f>ROUND(I117*H117,2)</f>
        <v>0</v>
      </c>
      <c r="K117" s="206" t="s">
        <v>151</v>
      </c>
      <c r="L117" s="44"/>
      <c r="M117" s="211" t="s">
        <v>44</v>
      </c>
      <c r="N117" s="212" t="s">
        <v>53</v>
      </c>
      <c r="O117" s="84"/>
      <c r="P117" s="213">
        <f>O117*H117</f>
        <v>0</v>
      </c>
      <c r="Q117" s="213">
        <v>0.0043839999999999999</v>
      </c>
      <c r="R117" s="213">
        <f>Q117*H117</f>
        <v>0.14204159999999999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152</v>
      </c>
      <c r="AT117" s="215" t="s">
        <v>147</v>
      </c>
      <c r="AU117" s="215" t="s">
        <v>92</v>
      </c>
      <c r="AY117" s="16" t="s">
        <v>145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6" t="s">
        <v>90</v>
      </c>
      <c r="BK117" s="216">
        <f>ROUND(I117*H117,2)</f>
        <v>0</v>
      </c>
      <c r="BL117" s="16" t="s">
        <v>152</v>
      </c>
      <c r="BM117" s="215" t="s">
        <v>1010</v>
      </c>
    </row>
    <row r="118" s="2" customFormat="1">
      <c r="A118" s="38"/>
      <c r="B118" s="39"/>
      <c r="C118" s="40"/>
      <c r="D118" s="217" t="s">
        <v>154</v>
      </c>
      <c r="E118" s="40"/>
      <c r="F118" s="218" t="s">
        <v>1011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6" t="s">
        <v>154</v>
      </c>
      <c r="AU118" s="16" t="s">
        <v>92</v>
      </c>
    </row>
    <row r="119" s="13" customFormat="1">
      <c r="A119" s="13"/>
      <c r="B119" s="222"/>
      <c r="C119" s="223"/>
      <c r="D119" s="224" t="s">
        <v>166</v>
      </c>
      <c r="E119" s="225" t="s">
        <v>44</v>
      </c>
      <c r="F119" s="226" t="s">
        <v>1007</v>
      </c>
      <c r="G119" s="223"/>
      <c r="H119" s="227">
        <v>32.399999999999999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166</v>
      </c>
      <c r="AU119" s="233" t="s">
        <v>92</v>
      </c>
      <c r="AV119" s="13" t="s">
        <v>92</v>
      </c>
      <c r="AW119" s="13" t="s">
        <v>42</v>
      </c>
      <c r="AX119" s="13" t="s">
        <v>90</v>
      </c>
      <c r="AY119" s="233" t="s">
        <v>145</v>
      </c>
    </row>
    <row r="120" s="2" customFormat="1" ht="37.8" customHeight="1">
      <c r="A120" s="38"/>
      <c r="B120" s="39"/>
      <c r="C120" s="204" t="s">
        <v>227</v>
      </c>
      <c r="D120" s="204" t="s">
        <v>147</v>
      </c>
      <c r="E120" s="205" t="s">
        <v>1012</v>
      </c>
      <c r="F120" s="206" t="s">
        <v>1013</v>
      </c>
      <c r="G120" s="207" t="s">
        <v>163</v>
      </c>
      <c r="H120" s="208">
        <v>32.399999999999999</v>
      </c>
      <c r="I120" s="209"/>
      <c r="J120" s="210">
        <f>ROUND(I120*H120,2)</f>
        <v>0</v>
      </c>
      <c r="K120" s="206" t="s">
        <v>151</v>
      </c>
      <c r="L120" s="44"/>
      <c r="M120" s="211" t="s">
        <v>44</v>
      </c>
      <c r="N120" s="212" t="s">
        <v>53</v>
      </c>
      <c r="O120" s="84"/>
      <c r="P120" s="213">
        <f>O120*H120</f>
        <v>0</v>
      </c>
      <c r="Q120" s="213">
        <v>0.0033800000000000002</v>
      </c>
      <c r="R120" s="213">
        <f>Q120*H120</f>
        <v>0.109512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152</v>
      </c>
      <c r="AT120" s="215" t="s">
        <v>147</v>
      </c>
      <c r="AU120" s="215" t="s">
        <v>92</v>
      </c>
      <c r="AY120" s="16" t="s">
        <v>145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6" t="s">
        <v>90</v>
      </c>
      <c r="BK120" s="216">
        <f>ROUND(I120*H120,2)</f>
        <v>0</v>
      </c>
      <c r="BL120" s="16" t="s">
        <v>152</v>
      </c>
      <c r="BM120" s="215" t="s">
        <v>1014</v>
      </c>
    </row>
    <row r="121" s="2" customFormat="1">
      <c r="A121" s="38"/>
      <c r="B121" s="39"/>
      <c r="C121" s="40"/>
      <c r="D121" s="217" t="s">
        <v>154</v>
      </c>
      <c r="E121" s="40"/>
      <c r="F121" s="218" t="s">
        <v>1015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154</v>
      </c>
      <c r="AU121" s="16" t="s">
        <v>92</v>
      </c>
    </row>
    <row r="122" s="13" customFormat="1">
      <c r="A122" s="13"/>
      <c r="B122" s="222"/>
      <c r="C122" s="223"/>
      <c r="D122" s="224" t="s">
        <v>166</v>
      </c>
      <c r="E122" s="225" t="s">
        <v>44</v>
      </c>
      <c r="F122" s="226" t="s">
        <v>1007</v>
      </c>
      <c r="G122" s="223"/>
      <c r="H122" s="227">
        <v>32.399999999999999</v>
      </c>
      <c r="I122" s="228"/>
      <c r="J122" s="223"/>
      <c r="K122" s="223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166</v>
      </c>
      <c r="AU122" s="233" t="s">
        <v>92</v>
      </c>
      <c r="AV122" s="13" t="s">
        <v>92</v>
      </c>
      <c r="AW122" s="13" t="s">
        <v>42</v>
      </c>
      <c r="AX122" s="13" t="s">
        <v>90</v>
      </c>
      <c r="AY122" s="233" t="s">
        <v>145</v>
      </c>
    </row>
    <row r="123" s="2" customFormat="1" ht="37.8" customHeight="1">
      <c r="A123" s="38"/>
      <c r="B123" s="39"/>
      <c r="C123" s="204" t="s">
        <v>234</v>
      </c>
      <c r="D123" s="204" t="s">
        <v>147</v>
      </c>
      <c r="E123" s="205" t="s">
        <v>1016</v>
      </c>
      <c r="F123" s="206" t="s">
        <v>1017</v>
      </c>
      <c r="G123" s="207" t="s">
        <v>163</v>
      </c>
      <c r="H123" s="208">
        <v>4.5</v>
      </c>
      <c r="I123" s="209"/>
      <c r="J123" s="210">
        <f>ROUND(I123*H123,2)</f>
        <v>0</v>
      </c>
      <c r="K123" s="206" t="s">
        <v>151</v>
      </c>
      <c r="L123" s="44"/>
      <c r="M123" s="211" t="s">
        <v>44</v>
      </c>
      <c r="N123" s="212" t="s">
        <v>53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152</v>
      </c>
      <c r="AT123" s="215" t="s">
        <v>147</v>
      </c>
      <c r="AU123" s="215" t="s">
        <v>92</v>
      </c>
      <c r="AY123" s="16" t="s">
        <v>145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90</v>
      </c>
      <c r="BK123" s="216">
        <f>ROUND(I123*H123,2)</f>
        <v>0</v>
      </c>
      <c r="BL123" s="16" t="s">
        <v>152</v>
      </c>
      <c r="BM123" s="215" t="s">
        <v>1018</v>
      </c>
    </row>
    <row r="124" s="2" customFormat="1">
      <c r="A124" s="38"/>
      <c r="B124" s="39"/>
      <c r="C124" s="40"/>
      <c r="D124" s="217" t="s">
        <v>154</v>
      </c>
      <c r="E124" s="40"/>
      <c r="F124" s="218" t="s">
        <v>1019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154</v>
      </c>
      <c r="AU124" s="16" t="s">
        <v>92</v>
      </c>
    </row>
    <row r="125" s="13" customFormat="1">
      <c r="A125" s="13"/>
      <c r="B125" s="222"/>
      <c r="C125" s="223"/>
      <c r="D125" s="224" t="s">
        <v>166</v>
      </c>
      <c r="E125" s="225" t="s">
        <v>44</v>
      </c>
      <c r="F125" s="226" t="s">
        <v>1020</v>
      </c>
      <c r="G125" s="223"/>
      <c r="H125" s="227">
        <v>4.5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166</v>
      </c>
      <c r="AU125" s="233" t="s">
        <v>92</v>
      </c>
      <c r="AV125" s="13" t="s">
        <v>92</v>
      </c>
      <c r="AW125" s="13" t="s">
        <v>42</v>
      </c>
      <c r="AX125" s="13" t="s">
        <v>90</v>
      </c>
      <c r="AY125" s="233" t="s">
        <v>145</v>
      </c>
    </row>
    <row r="126" s="12" customFormat="1" ht="22.8" customHeight="1">
      <c r="A126" s="12"/>
      <c r="B126" s="188"/>
      <c r="C126" s="189"/>
      <c r="D126" s="190" t="s">
        <v>81</v>
      </c>
      <c r="E126" s="202" t="s">
        <v>273</v>
      </c>
      <c r="F126" s="202" t="s">
        <v>274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SUM(P127:P128)</f>
        <v>0</v>
      </c>
      <c r="Q126" s="196"/>
      <c r="R126" s="197">
        <f>SUM(R127:R128)</f>
        <v>0</v>
      </c>
      <c r="S126" s="196"/>
      <c r="T126" s="198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9" t="s">
        <v>90</v>
      </c>
      <c r="AT126" s="200" t="s">
        <v>81</v>
      </c>
      <c r="AU126" s="200" t="s">
        <v>90</v>
      </c>
      <c r="AY126" s="199" t="s">
        <v>145</v>
      </c>
      <c r="BK126" s="201">
        <f>SUM(BK127:BK128)</f>
        <v>0</v>
      </c>
    </row>
    <row r="127" s="2" customFormat="1" ht="78" customHeight="1">
      <c r="A127" s="38"/>
      <c r="B127" s="39"/>
      <c r="C127" s="204" t="s">
        <v>8</v>
      </c>
      <c r="D127" s="204" t="s">
        <v>147</v>
      </c>
      <c r="E127" s="205" t="s">
        <v>1021</v>
      </c>
      <c r="F127" s="206" t="s">
        <v>1022</v>
      </c>
      <c r="G127" s="207" t="s">
        <v>199</v>
      </c>
      <c r="H127" s="208">
        <v>4.5739999999999998</v>
      </c>
      <c r="I127" s="209"/>
      <c r="J127" s="210">
        <f>ROUND(I127*H127,2)</f>
        <v>0</v>
      </c>
      <c r="K127" s="206" t="s">
        <v>151</v>
      </c>
      <c r="L127" s="44"/>
      <c r="M127" s="211" t="s">
        <v>44</v>
      </c>
      <c r="N127" s="212" t="s">
        <v>53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152</v>
      </c>
      <c r="AT127" s="215" t="s">
        <v>147</v>
      </c>
      <c r="AU127" s="215" t="s">
        <v>92</v>
      </c>
      <c r="AY127" s="16" t="s">
        <v>145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6" t="s">
        <v>90</v>
      </c>
      <c r="BK127" s="216">
        <f>ROUND(I127*H127,2)</f>
        <v>0</v>
      </c>
      <c r="BL127" s="16" t="s">
        <v>152</v>
      </c>
      <c r="BM127" s="215" t="s">
        <v>1023</v>
      </c>
    </row>
    <row r="128" s="2" customFormat="1">
      <c r="A128" s="38"/>
      <c r="B128" s="39"/>
      <c r="C128" s="40"/>
      <c r="D128" s="217" t="s">
        <v>154</v>
      </c>
      <c r="E128" s="40"/>
      <c r="F128" s="218" t="s">
        <v>1024</v>
      </c>
      <c r="G128" s="40"/>
      <c r="H128" s="40"/>
      <c r="I128" s="219"/>
      <c r="J128" s="40"/>
      <c r="K128" s="40"/>
      <c r="L128" s="44"/>
      <c r="M128" s="244"/>
      <c r="N128" s="245"/>
      <c r="O128" s="246"/>
      <c r="P128" s="246"/>
      <c r="Q128" s="246"/>
      <c r="R128" s="246"/>
      <c r="S128" s="246"/>
      <c r="T128" s="247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154</v>
      </c>
      <c r="AU128" s="16" t="s">
        <v>92</v>
      </c>
    </row>
    <row r="129" s="2" customFormat="1" ht="6.96" customHeight="1">
      <c r="A129" s="3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sheet="1" autoFilter="0" formatColumns="0" formatRows="0" objects="1" scenarios="1" spinCount="100000" saltValue="jezmHeFaCDwSq1cwFq96oDdxz3CU8At2hq4/2C4jIxrn3cg7mp1ot/0qxe5Q63aiASDNO2NwrD+Npes7Vrv6tQ==" hashValue="BnBAP4yfH593G5l4Pjq8UZQ4U2BGKAqalGxFvDPSjupLG8bCaF6bEI1l7fuM41lKvr8H0uXJ92jr2YG5j6xEaw==" algorithmName="SHA-512" password="CC35"/>
  <autoFilter ref="C84:K12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132151101"/>
    <hyperlink ref="F92" r:id="rId2" display="https://podminky.urs.cz/item/CS_URS_2021_02/162751117"/>
    <hyperlink ref="F95" r:id="rId3" display="https://podminky.urs.cz/item/CS_URS_2021_02/171201231"/>
    <hyperlink ref="F99" r:id="rId4" display="https://podminky.urs.cz/item/CS_URS_2021_02/175151101"/>
    <hyperlink ref="F103" r:id="rId5" display="https://podminky.urs.cz/item/CS_URS_2021_02/274313611"/>
    <hyperlink ref="F107" r:id="rId6" display="https://podminky.urs.cz/item/CS_URS_2021_02/381124111"/>
    <hyperlink ref="F115" r:id="rId7" display="https://podminky.urs.cz/item/CS_URS_2021_02/622131121"/>
    <hyperlink ref="F118" r:id="rId8" display="https://podminky.urs.cz/item/CS_URS_2021_02/622142001"/>
    <hyperlink ref="F121" r:id="rId9" display="https://podminky.urs.cz/item/CS_URS_2021_02/622521022"/>
    <hyperlink ref="F124" r:id="rId10" display="https://podminky.urs.cz/item/CS_URS_2021_02/629991011"/>
    <hyperlink ref="F128" r:id="rId11" display="https://podminky.urs.cz/item/CS_URS_2021_02/998014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2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113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92</v>
      </c>
    </row>
    <row r="4" s="1" customFormat="1" ht="24.96" customHeight="1">
      <c r="B4" s="19"/>
      <c r="D4" s="130" t="s">
        <v>117</v>
      </c>
      <c r="L4" s="19"/>
      <c r="M4" s="131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2" t="s">
        <v>16</v>
      </c>
      <c r="L6" s="19"/>
    </row>
    <row r="7" s="1" customFormat="1" ht="16.5" customHeight="1">
      <c r="B7" s="19"/>
      <c r="E7" s="133" t="str">
        <f>'Rekapitulace stavby'!K6</f>
        <v>Vodokrty - obytná zóna Z78 dodatek č.1</v>
      </c>
      <c r="F7" s="132"/>
      <c r="G7" s="132"/>
      <c r="H7" s="132"/>
      <c r="L7" s="19"/>
    </row>
    <row r="8" s="2" customFormat="1" ht="12" customHeight="1">
      <c r="A8" s="38"/>
      <c r="B8" s="44"/>
      <c r="C8" s="38"/>
      <c r="D8" s="132" t="s">
        <v>118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1025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44</v>
      </c>
      <c r="G11" s="38"/>
      <c r="H11" s="38"/>
      <c r="I11" s="132" t="s">
        <v>20</v>
      </c>
      <c r="J11" s="136" t="s">
        <v>44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22</v>
      </c>
      <c r="E12" s="38"/>
      <c r="F12" s="136" t="s">
        <v>23</v>
      </c>
      <c r="G12" s="38"/>
      <c r="H12" s="38"/>
      <c r="I12" s="132" t="s">
        <v>24</v>
      </c>
      <c r="J12" s="137" t="str">
        <f>'Rekapitulace stavby'!AN8</f>
        <v>5. 8. 2021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30</v>
      </c>
      <c r="E14" s="38"/>
      <c r="F14" s="38"/>
      <c r="G14" s="38"/>
      <c r="H14" s="38"/>
      <c r="I14" s="132" t="s">
        <v>31</v>
      </c>
      <c r="J14" s="136" t="s">
        <v>32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33</v>
      </c>
      <c r="F15" s="38"/>
      <c r="G15" s="38"/>
      <c r="H15" s="38"/>
      <c r="I15" s="132" t="s">
        <v>34</v>
      </c>
      <c r="J15" s="136" t="s">
        <v>35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36</v>
      </c>
      <c r="E17" s="38"/>
      <c r="F17" s="38"/>
      <c r="G17" s="38"/>
      <c r="H17" s="38"/>
      <c r="I17" s="132" t="s">
        <v>31</v>
      </c>
      <c r="J17" s="32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36"/>
      <c r="G18" s="136"/>
      <c r="H18" s="136"/>
      <c r="I18" s="132" t="s">
        <v>34</v>
      </c>
      <c r="J18" s="32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38</v>
      </c>
      <c r="E20" s="38"/>
      <c r="F20" s="38"/>
      <c r="G20" s="38"/>
      <c r="H20" s="38"/>
      <c r="I20" s="132" t="s">
        <v>31</v>
      </c>
      <c r="J20" s="136" t="s">
        <v>39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40</v>
      </c>
      <c r="F21" s="38"/>
      <c r="G21" s="38"/>
      <c r="H21" s="38"/>
      <c r="I21" s="132" t="s">
        <v>34</v>
      </c>
      <c r="J21" s="136" t="s">
        <v>41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43</v>
      </c>
      <c r="E23" s="38"/>
      <c r="F23" s="38"/>
      <c r="G23" s="38"/>
      <c r="H23" s="38"/>
      <c r="I23" s="132" t="s">
        <v>31</v>
      </c>
      <c r="J23" s="136" t="s">
        <v>44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45</v>
      </c>
      <c r="F24" s="38"/>
      <c r="G24" s="38"/>
      <c r="H24" s="38"/>
      <c r="I24" s="132" t="s">
        <v>34</v>
      </c>
      <c r="J24" s="136" t="s">
        <v>44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46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120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48</v>
      </c>
      <c r="E30" s="38"/>
      <c r="F30" s="38"/>
      <c r="G30" s="38"/>
      <c r="H30" s="38"/>
      <c r="I30" s="38"/>
      <c r="J30" s="144">
        <f>ROUND(J83,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50</v>
      </c>
      <c r="G32" s="38"/>
      <c r="H32" s="38"/>
      <c r="I32" s="145" t="s">
        <v>49</v>
      </c>
      <c r="J32" s="145" t="s">
        <v>51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52</v>
      </c>
      <c r="E33" s="132" t="s">
        <v>53</v>
      </c>
      <c r="F33" s="147">
        <f>ROUND((SUM(BE83:BE146)),  2)</f>
        <v>0</v>
      </c>
      <c r="G33" s="38"/>
      <c r="H33" s="38"/>
      <c r="I33" s="148">
        <v>0.20999999999999999</v>
      </c>
      <c r="J33" s="147">
        <f>ROUND(((SUM(BE83:BE146))*I33),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54</v>
      </c>
      <c r="F34" s="147">
        <f>ROUND((SUM(BF83:BF146)),  2)</f>
        <v>0</v>
      </c>
      <c r="G34" s="38"/>
      <c r="H34" s="38"/>
      <c r="I34" s="148">
        <v>0.14999999999999999</v>
      </c>
      <c r="J34" s="147">
        <f>ROUND(((SUM(BF83:BF146))*I34),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55</v>
      </c>
      <c r="F35" s="147">
        <f>ROUND((SUM(BG83:BG146)),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56</v>
      </c>
      <c r="F36" s="147">
        <f>ROUND((SUM(BH83:BH146)),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57</v>
      </c>
      <c r="F37" s="147">
        <f>ROUND((SUM(BI83:BI146)),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58</v>
      </c>
      <c r="E39" s="151"/>
      <c r="F39" s="151"/>
      <c r="G39" s="152" t="s">
        <v>59</v>
      </c>
      <c r="H39" s="153" t="s">
        <v>60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2" t="s">
        <v>121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1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Vodokrty - obytná zóna Z78 dodatek č.1</v>
      </c>
      <c r="F48" s="31"/>
      <c r="G48" s="31"/>
      <c r="H48" s="31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1" t="s">
        <v>118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800 - SO 800 Sadové úpravy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1" t="s">
        <v>22</v>
      </c>
      <c r="D52" s="40"/>
      <c r="E52" s="40"/>
      <c r="F52" s="26" t="str">
        <f>F12</f>
        <v>k. ú. Vodokrty</v>
      </c>
      <c r="G52" s="40"/>
      <c r="H52" s="40"/>
      <c r="I52" s="31" t="s">
        <v>24</v>
      </c>
      <c r="J52" s="72" t="str">
        <f>IF(J12="","",J12)</f>
        <v>5. 8. 2021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1" t="s">
        <v>30</v>
      </c>
      <c r="D54" s="40"/>
      <c r="E54" s="40"/>
      <c r="F54" s="26" t="str">
        <f>E15</f>
        <v>Obec Řenče</v>
      </c>
      <c r="G54" s="40"/>
      <c r="H54" s="40"/>
      <c r="I54" s="31" t="s">
        <v>38</v>
      </c>
      <c r="J54" s="36" t="str">
        <f>E21</f>
        <v>AREA group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1" t="s">
        <v>36</v>
      </c>
      <c r="D55" s="40"/>
      <c r="E55" s="40"/>
      <c r="F55" s="26" t="str">
        <f>IF(E18="","",E18)</f>
        <v>Vyplň údaj</v>
      </c>
      <c r="G55" s="40"/>
      <c r="H55" s="40"/>
      <c r="I55" s="31" t="s">
        <v>43</v>
      </c>
      <c r="J55" s="36" t="str">
        <f>E24</f>
        <v>Ing. Lada Franková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122</v>
      </c>
      <c r="D57" s="162"/>
      <c r="E57" s="162"/>
      <c r="F57" s="162"/>
      <c r="G57" s="162"/>
      <c r="H57" s="162"/>
      <c r="I57" s="162"/>
      <c r="J57" s="163" t="s">
        <v>123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80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6" t="s">
        <v>124</v>
      </c>
    </row>
    <row r="60" hidden="1" s="9" customFormat="1" ht="24.96" customHeight="1">
      <c r="A60" s="9"/>
      <c r="B60" s="165"/>
      <c r="C60" s="166"/>
      <c r="D60" s="167" t="s">
        <v>125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71"/>
      <c r="C61" s="172"/>
      <c r="D61" s="173" t="s">
        <v>126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71"/>
      <c r="C62" s="172"/>
      <c r="D62" s="173" t="s">
        <v>128</v>
      </c>
      <c r="E62" s="174"/>
      <c r="F62" s="174"/>
      <c r="G62" s="174"/>
      <c r="H62" s="174"/>
      <c r="I62" s="174"/>
      <c r="J62" s="175">
        <f>J137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71"/>
      <c r="C63" s="172"/>
      <c r="D63" s="173" t="s">
        <v>129</v>
      </c>
      <c r="E63" s="174"/>
      <c r="F63" s="174"/>
      <c r="G63" s="174"/>
      <c r="H63" s="174"/>
      <c r="I63" s="174"/>
      <c r="J63" s="175">
        <f>J144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2" customFormat="1" ht="21.84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hidden="1" s="2" customFormat="1" ht="6.96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/>
    <row r="67" hidden="1"/>
    <row r="68" hidden="1"/>
    <row r="69" s="2" customFormat="1" ht="6.96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24.96" customHeight="1">
      <c r="A70" s="38"/>
      <c r="B70" s="39"/>
      <c r="C70" s="22" t="s">
        <v>130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1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160" t="str">
        <f>E7</f>
        <v>Vodokrty - obytná zóna Z78 dodatek č.1</v>
      </c>
      <c r="F73" s="31"/>
      <c r="G73" s="31"/>
      <c r="H73" s="31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1" t="s">
        <v>118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69" t="str">
        <f>E9</f>
        <v>800 - SO 800 Sadové úpravy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1" t="s">
        <v>22</v>
      </c>
      <c r="D77" s="40"/>
      <c r="E77" s="40"/>
      <c r="F77" s="26" t="str">
        <f>F12</f>
        <v>k. ú. Vodokrty</v>
      </c>
      <c r="G77" s="40"/>
      <c r="H77" s="40"/>
      <c r="I77" s="31" t="s">
        <v>24</v>
      </c>
      <c r="J77" s="72" t="str">
        <f>IF(J12="","",J12)</f>
        <v>5. 8. 2021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5.15" customHeight="1">
      <c r="A79" s="38"/>
      <c r="B79" s="39"/>
      <c r="C79" s="31" t="s">
        <v>30</v>
      </c>
      <c r="D79" s="40"/>
      <c r="E79" s="40"/>
      <c r="F79" s="26" t="str">
        <f>E15</f>
        <v>Obec Řenče</v>
      </c>
      <c r="G79" s="40"/>
      <c r="H79" s="40"/>
      <c r="I79" s="31" t="s">
        <v>38</v>
      </c>
      <c r="J79" s="36" t="str">
        <f>E21</f>
        <v>AREA group s.r.o.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1" t="s">
        <v>36</v>
      </c>
      <c r="D80" s="40"/>
      <c r="E80" s="40"/>
      <c r="F80" s="26" t="str">
        <f>IF(E18="","",E18)</f>
        <v>Vyplň údaj</v>
      </c>
      <c r="G80" s="40"/>
      <c r="H80" s="40"/>
      <c r="I80" s="31" t="s">
        <v>43</v>
      </c>
      <c r="J80" s="36" t="str">
        <f>E24</f>
        <v>Ing. Lada Franková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0.32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11" customFormat="1" ht="29.28" customHeight="1">
      <c r="A82" s="177"/>
      <c r="B82" s="178"/>
      <c r="C82" s="179" t="s">
        <v>131</v>
      </c>
      <c r="D82" s="180" t="s">
        <v>67</v>
      </c>
      <c r="E82" s="180" t="s">
        <v>63</v>
      </c>
      <c r="F82" s="180" t="s">
        <v>64</v>
      </c>
      <c r="G82" s="180" t="s">
        <v>132</v>
      </c>
      <c r="H82" s="180" t="s">
        <v>133</v>
      </c>
      <c r="I82" s="180" t="s">
        <v>134</v>
      </c>
      <c r="J82" s="180" t="s">
        <v>123</v>
      </c>
      <c r="K82" s="181" t="s">
        <v>135</v>
      </c>
      <c r="L82" s="182"/>
      <c r="M82" s="92" t="s">
        <v>44</v>
      </c>
      <c r="N82" s="93" t="s">
        <v>52</v>
      </c>
      <c r="O82" s="93" t="s">
        <v>136</v>
      </c>
      <c r="P82" s="93" t="s">
        <v>137</v>
      </c>
      <c r="Q82" s="93" t="s">
        <v>138</v>
      </c>
      <c r="R82" s="93" t="s">
        <v>139</v>
      </c>
      <c r="S82" s="93" t="s">
        <v>140</v>
      </c>
      <c r="T82" s="94" t="s">
        <v>141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="2" customFormat="1" ht="22.8" customHeight="1">
      <c r="A83" s="38"/>
      <c r="B83" s="39"/>
      <c r="C83" s="99" t="s">
        <v>142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</f>
        <v>0</v>
      </c>
      <c r="Q83" s="96"/>
      <c r="R83" s="185">
        <f>R84</f>
        <v>28.63091756</v>
      </c>
      <c r="S83" s="96"/>
      <c r="T83" s="186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6" t="s">
        <v>81</v>
      </c>
      <c r="AU83" s="16" t="s">
        <v>124</v>
      </c>
      <c r="BK83" s="187">
        <f>BK84</f>
        <v>0</v>
      </c>
    </row>
    <row r="84" s="12" customFormat="1" ht="25.92" customHeight="1">
      <c r="A84" s="12"/>
      <c r="B84" s="188"/>
      <c r="C84" s="189"/>
      <c r="D84" s="190" t="s">
        <v>81</v>
      </c>
      <c r="E84" s="191" t="s">
        <v>143</v>
      </c>
      <c r="F84" s="191" t="s">
        <v>144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P85+P137+P144</f>
        <v>0</v>
      </c>
      <c r="Q84" s="196"/>
      <c r="R84" s="197">
        <f>R85+R137+R144</f>
        <v>28.63091756</v>
      </c>
      <c r="S84" s="196"/>
      <c r="T84" s="198">
        <f>T85+T137+T144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90</v>
      </c>
      <c r="AT84" s="200" t="s">
        <v>81</v>
      </c>
      <c r="AU84" s="200" t="s">
        <v>82</v>
      </c>
      <c r="AY84" s="199" t="s">
        <v>145</v>
      </c>
      <c r="BK84" s="201">
        <f>BK85+BK137+BK144</f>
        <v>0</v>
      </c>
    </row>
    <row r="85" s="12" customFormat="1" ht="22.8" customHeight="1">
      <c r="A85" s="12"/>
      <c r="B85" s="188"/>
      <c r="C85" s="189"/>
      <c r="D85" s="190" t="s">
        <v>81</v>
      </c>
      <c r="E85" s="202" t="s">
        <v>90</v>
      </c>
      <c r="F85" s="202" t="s">
        <v>146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SUM(P86:P136)</f>
        <v>0</v>
      </c>
      <c r="Q85" s="196"/>
      <c r="R85" s="197">
        <f>SUM(R86:R136)</f>
        <v>0.27628195999999999</v>
      </c>
      <c r="S85" s="196"/>
      <c r="T85" s="198">
        <f>SUM(T86:T136)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90</v>
      </c>
      <c r="AT85" s="200" t="s">
        <v>81</v>
      </c>
      <c r="AU85" s="200" t="s">
        <v>90</v>
      </c>
      <c r="AY85" s="199" t="s">
        <v>145</v>
      </c>
      <c r="BK85" s="201">
        <f>SUM(BK86:BK136)</f>
        <v>0</v>
      </c>
    </row>
    <row r="86" s="2" customFormat="1" ht="24.15" customHeight="1">
      <c r="A86" s="38"/>
      <c r="B86" s="39"/>
      <c r="C86" s="204" t="s">
        <v>90</v>
      </c>
      <c r="D86" s="204" t="s">
        <v>147</v>
      </c>
      <c r="E86" s="205" t="s">
        <v>1026</v>
      </c>
      <c r="F86" s="206" t="s">
        <v>1027</v>
      </c>
      <c r="G86" s="207" t="s">
        <v>163</v>
      </c>
      <c r="H86" s="208">
        <v>233.19999999999999</v>
      </c>
      <c r="I86" s="209"/>
      <c r="J86" s="210">
        <f>ROUND(I86*H86,2)</f>
        <v>0</v>
      </c>
      <c r="K86" s="206" t="s">
        <v>151</v>
      </c>
      <c r="L86" s="44"/>
      <c r="M86" s="211" t="s">
        <v>44</v>
      </c>
      <c r="N86" s="212" t="s">
        <v>53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152</v>
      </c>
      <c r="AT86" s="215" t="s">
        <v>147</v>
      </c>
      <c r="AU86" s="215" t="s">
        <v>92</v>
      </c>
      <c r="AY86" s="16" t="s">
        <v>145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6" t="s">
        <v>90</v>
      </c>
      <c r="BK86" s="216">
        <f>ROUND(I86*H86,2)</f>
        <v>0</v>
      </c>
      <c r="BL86" s="16" t="s">
        <v>152</v>
      </c>
      <c r="BM86" s="215" t="s">
        <v>1028</v>
      </c>
    </row>
    <row r="87" s="2" customFormat="1">
      <c r="A87" s="38"/>
      <c r="B87" s="39"/>
      <c r="C87" s="40"/>
      <c r="D87" s="217" t="s">
        <v>154</v>
      </c>
      <c r="E87" s="40"/>
      <c r="F87" s="218" t="s">
        <v>1029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6" t="s">
        <v>154</v>
      </c>
      <c r="AU87" s="16" t="s">
        <v>92</v>
      </c>
    </row>
    <row r="88" s="2" customFormat="1" ht="37.8" customHeight="1">
      <c r="A88" s="38"/>
      <c r="B88" s="39"/>
      <c r="C88" s="204" t="s">
        <v>92</v>
      </c>
      <c r="D88" s="204" t="s">
        <v>147</v>
      </c>
      <c r="E88" s="205" t="s">
        <v>1030</v>
      </c>
      <c r="F88" s="206" t="s">
        <v>1031</v>
      </c>
      <c r="G88" s="207" t="s">
        <v>170</v>
      </c>
      <c r="H88" s="208">
        <v>206</v>
      </c>
      <c r="I88" s="209"/>
      <c r="J88" s="210">
        <f>ROUND(I88*H88,2)</f>
        <v>0</v>
      </c>
      <c r="K88" s="206" t="s">
        <v>151</v>
      </c>
      <c r="L88" s="44"/>
      <c r="M88" s="211" t="s">
        <v>44</v>
      </c>
      <c r="N88" s="212" t="s">
        <v>53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152</v>
      </c>
      <c r="AT88" s="215" t="s">
        <v>147</v>
      </c>
      <c r="AU88" s="215" t="s">
        <v>92</v>
      </c>
      <c r="AY88" s="16" t="s">
        <v>145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90</v>
      </c>
      <c r="BK88" s="216">
        <f>ROUND(I88*H88,2)</f>
        <v>0</v>
      </c>
      <c r="BL88" s="16" t="s">
        <v>152</v>
      </c>
      <c r="BM88" s="215" t="s">
        <v>1032</v>
      </c>
    </row>
    <row r="89" s="2" customFormat="1">
      <c r="A89" s="38"/>
      <c r="B89" s="39"/>
      <c r="C89" s="40"/>
      <c r="D89" s="217" t="s">
        <v>154</v>
      </c>
      <c r="E89" s="40"/>
      <c r="F89" s="218" t="s">
        <v>1033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6" t="s">
        <v>154</v>
      </c>
      <c r="AU89" s="16" t="s">
        <v>92</v>
      </c>
    </row>
    <row r="90" s="13" customFormat="1">
      <c r="A90" s="13"/>
      <c r="B90" s="222"/>
      <c r="C90" s="223"/>
      <c r="D90" s="224" t="s">
        <v>166</v>
      </c>
      <c r="E90" s="225" t="s">
        <v>44</v>
      </c>
      <c r="F90" s="226" t="s">
        <v>1034</v>
      </c>
      <c r="G90" s="223"/>
      <c r="H90" s="227">
        <v>206</v>
      </c>
      <c r="I90" s="228"/>
      <c r="J90" s="223"/>
      <c r="K90" s="223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166</v>
      </c>
      <c r="AU90" s="233" t="s">
        <v>92</v>
      </c>
      <c r="AV90" s="13" t="s">
        <v>92</v>
      </c>
      <c r="AW90" s="13" t="s">
        <v>42</v>
      </c>
      <c r="AX90" s="13" t="s">
        <v>90</v>
      </c>
      <c r="AY90" s="233" t="s">
        <v>145</v>
      </c>
    </row>
    <row r="91" s="2" customFormat="1" ht="24.15" customHeight="1">
      <c r="A91" s="38"/>
      <c r="B91" s="39"/>
      <c r="C91" s="204" t="s">
        <v>160</v>
      </c>
      <c r="D91" s="204" t="s">
        <v>147</v>
      </c>
      <c r="E91" s="205" t="s">
        <v>1035</v>
      </c>
      <c r="F91" s="206" t="s">
        <v>1036</v>
      </c>
      <c r="G91" s="207" t="s">
        <v>170</v>
      </c>
      <c r="H91" s="208">
        <v>206</v>
      </c>
      <c r="I91" s="209"/>
      <c r="J91" s="210">
        <f>ROUND(I91*H91,2)</f>
        <v>0</v>
      </c>
      <c r="K91" s="206" t="s">
        <v>151</v>
      </c>
      <c r="L91" s="44"/>
      <c r="M91" s="211" t="s">
        <v>44</v>
      </c>
      <c r="N91" s="212" t="s">
        <v>53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152</v>
      </c>
      <c r="AT91" s="215" t="s">
        <v>147</v>
      </c>
      <c r="AU91" s="215" t="s">
        <v>92</v>
      </c>
      <c r="AY91" s="16" t="s">
        <v>145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90</v>
      </c>
      <c r="BK91" s="216">
        <f>ROUND(I91*H91,2)</f>
        <v>0</v>
      </c>
      <c r="BL91" s="16" t="s">
        <v>152</v>
      </c>
      <c r="BM91" s="215" t="s">
        <v>1037</v>
      </c>
    </row>
    <row r="92" s="2" customFormat="1">
      <c r="A92" s="38"/>
      <c r="B92" s="39"/>
      <c r="C92" s="40"/>
      <c r="D92" s="217" t="s">
        <v>154</v>
      </c>
      <c r="E92" s="40"/>
      <c r="F92" s="218" t="s">
        <v>1038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6" t="s">
        <v>154</v>
      </c>
      <c r="AU92" s="16" t="s">
        <v>92</v>
      </c>
    </row>
    <row r="93" s="13" customFormat="1">
      <c r="A93" s="13"/>
      <c r="B93" s="222"/>
      <c r="C93" s="223"/>
      <c r="D93" s="224" t="s">
        <v>166</v>
      </c>
      <c r="E93" s="225" t="s">
        <v>44</v>
      </c>
      <c r="F93" s="226" t="s">
        <v>1039</v>
      </c>
      <c r="G93" s="223"/>
      <c r="H93" s="227">
        <v>206</v>
      </c>
      <c r="I93" s="228"/>
      <c r="J93" s="223"/>
      <c r="K93" s="223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166</v>
      </c>
      <c r="AU93" s="233" t="s">
        <v>92</v>
      </c>
      <c r="AV93" s="13" t="s">
        <v>92</v>
      </c>
      <c r="AW93" s="13" t="s">
        <v>42</v>
      </c>
      <c r="AX93" s="13" t="s">
        <v>90</v>
      </c>
      <c r="AY93" s="233" t="s">
        <v>145</v>
      </c>
    </row>
    <row r="94" s="2" customFormat="1" ht="37.8" customHeight="1">
      <c r="A94" s="38"/>
      <c r="B94" s="39"/>
      <c r="C94" s="204" t="s">
        <v>152</v>
      </c>
      <c r="D94" s="204" t="s">
        <v>147</v>
      </c>
      <c r="E94" s="205" t="s">
        <v>1040</v>
      </c>
      <c r="F94" s="206" t="s">
        <v>1041</v>
      </c>
      <c r="G94" s="207" t="s">
        <v>163</v>
      </c>
      <c r="H94" s="208">
        <v>62.600000000000001</v>
      </c>
      <c r="I94" s="209"/>
      <c r="J94" s="210">
        <f>ROUND(I94*H94,2)</f>
        <v>0</v>
      </c>
      <c r="K94" s="206" t="s">
        <v>151</v>
      </c>
      <c r="L94" s="44"/>
      <c r="M94" s="211" t="s">
        <v>44</v>
      </c>
      <c r="N94" s="212" t="s">
        <v>53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152</v>
      </c>
      <c r="AT94" s="215" t="s">
        <v>147</v>
      </c>
      <c r="AU94" s="215" t="s">
        <v>92</v>
      </c>
      <c r="AY94" s="16" t="s">
        <v>145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90</v>
      </c>
      <c r="BK94" s="216">
        <f>ROUND(I94*H94,2)</f>
        <v>0</v>
      </c>
      <c r="BL94" s="16" t="s">
        <v>152</v>
      </c>
      <c r="BM94" s="215" t="s">
        <v>1042</v>
      </c>
    </row>
    <row r="95" s="2" customFormat="1">
      <c r="A95" s="38"/>
      <c r="B95" s="39"/>
      <c r="C95" s="40"/>
      <c r="D95" s="217" t="s">
        <v>154</v>
      </c>
      <c r="E95" s="40"/>
      <c r="F95" s="218" t="s">
        <v>1043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6" t="s">
        <v>154</v>
      </c>
      <c r="AU95" s="16" t="s">
        <v>92</v>
      </c>
    </row>
    <row r="96" s="13" customFormat="1">
      <c r="A96" s="13"/>
      <c r="B96" s="222"/>
      <c r="C96" s="223"/>
      <c r="D96" s="224" t="s">
        <v>166</v>
      </c>
      <c r="E96" s="225" t="s">
        <v>44</v>
      </c>
      <c r="F96" s="226" t="s">
        <v>1044</v>
      </c>
      <c r="G96" s="223"/>
      <c r="H96" s="227">
        <v>62.600000000000001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166</v>
      </c>
      <c r="AU96" s="233" t="s">
        <v>92</v>
      </c>
      <c r="AV96" s="13" t="s">
        <v>92</v>
      </c>
      <c r="AW96" s="13" t="s">
        <v>42</v>
      </c>
      <c r="AX96" s="13" t="s">
        <v>90</v>
      </c>
      <c r="AY96" s="233" t="s">
        <v>145</v>
      </c>
    </row>
    <row r="97" s="2" customFormat="1" ht="16.5" customHeight="1">
      <c r="A97" s="38"/>
      <c r="B97" s="39"/>
      <c r="C97" s="234" t="s">
        <v>178</v>
      </c>
      <c r="D97" s="234" t="s">
        <v>240</v>
      </c>
      <c r="E97" s="235" t="s">
        <v>1045</v>
      </c>
      <c r="F97" s="236" t="s">
        <v>1046</v>
      </c>
      <c r="G97" s="237" t="s">
        <v>1047</v>
      </c>
      <c r="H97" s="238">
        <v>1.252</v>
      </c>
      <c r="I97" s="239"/>
      <c r="J97" s="240">
        <f>ROUND(I97*H97,2)</f>
        <v>0</v>
      </c>
      <c r="K97" s="236" t="s">
        <v>151</v>
      </c>
      <c r="L97" s="241"/>
      <c r="M97" s="242" t="s">
        <v>44</v>
      </c>
      <c r="N97" s="243" t="s">
        <v>53</v>
      </c>
      <c r="O97" s="84"/>
      <c r="P97" s="213">
        <f>O97*H97</f>
        <v>0</v>
      </c>
      <c r="Q97" s="213">
        <v>0.001</v>
      </c>
      <c r="R97" s="213">
        <f>Q97*H97</f>
        <v>0.0012520000000000001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196</v>
      </c>
      <c r="AT97" s="215" t="s">
        <v>240</v>
      </c>
      <c r="AU97" s="215" t="s">
        <v>92</v>
      </c>
      <c r="AY97" s="16" t="s">
        <v>145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6" t="s">
        <v>90</v>
      </c>
      <c r="BK97" s="216">
        <f>ROUND(I97*H97,2)</f>
        <v>0</v>
      </c>
      <c r="BL97" s="16" t="s">
        <v>152</v>
      </c>
      <c r="BM97" s="215" t="s">
        <v>1048</v>
      </c>
    </row>
    <row r="98" s="2" customFormat="1">
      <c r="A98" s="38"/>
      <c r="B98" s="39"/>
      <c r="C98" s="40"/>
      <c r="D98" s="217" t="s">
        <v>154</v>
      </c>
      <c r="E98" s="40"/>
      <c r="F98" s="218" t="s">
        <v>1049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6" t="s">
        <v>154</v>
      </c>
      <c r="AU98" s="16" t="s">
        <v>92</v>
      </c>
    </row>
    <row r="99" s="13" customFormat="1">
      <c r="A99" s="13"/>
      <c r="B99" s="222"/>
      <c r="C99" s="223"/>
      <c r="D99" s="224" t="s">
        <v>166</v>
      </c>
      <c r="E99" s="223"/>
      <c r="F99" s="226" t="s">
        <v>1050</v>
      </c>
      <c r="G99" s="223"/>
      <c r="H99" s="227">
        <v>1.252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166</v>
      </c>
      <c r="AU99" s="233" t="s">
        <v>92</v>
      </c>
      <c r="AV99" s="13" t="s">
        <v>92</v>
      </c>
      <c r="AW99" s="13" t="s">
        <v>4</v>
      </c>
      <c r="AX99" s="13" t="s">
        <v>90</v>
      </c>
      <c r="AY99" s="233" t="s">
        <v>145</v>
      </c>
    </row>
    <row r="100" s="2" customFormat="1" ht="33" customHeight="1">
      <c r="A100" s="38"/>
      <c r="B100" s="39"/>
      <c r="C100" s="204" t="s">
        <v>184</v>
      </c>
      <c r="D100" s="204" t="s">
        <v>147</v>
      </c>
      <c r="E100" s="205" t="s">
        <v>1051</v>
      </c>
      <c r="F100" s="206" t="s">
        <v>1052</v>
      </c>
      <c r="G100" s="207" t="s">
        <v>163</v>
      </c>
      <c r="H100" s="208">
        <v>233.19999999999999</v>
      </c>
      <c r="I100" s="209"/>
      <c r="J100" s="210">
        <f>ROUND(I100*H100,2)</f>
        <v>0</v>
      </c>
      <c r="K100" s="206" t="s">
        <v>151</v>
      </c>
      <c r="L100" s="44"/>
      <c r="M100" s="211" t="s">
        <v>44</v>
      </c>
      <c r="N100" s="212" t="s">
        <v>53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152</v>
      </c>
      <c r="AT100" s="215" t="s">
        <v>147</v>
      </c>
      <c r="AU100" s="215" t="s">
        <v>92</v>
      </c>
      <c r="AY100" s="16" t="s">
        <v>145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6" t="s">
        <v>90</v>
      </c>
      <c r="BK100" s="216">
        <f>ROUND(I100*H100,2)</f>
        <v>0</v>
      </c>
      <c r="BL100" s="16" t="s">
        <v>152</v>
      </c>
      <c r="BM100" s="215" t="s">
        <v>1053</v>
      </c>
    </row>
    <row r="101" s="2" customFormat="1">
      <c r="A101" s="38"/>
      <c r="B101" s="39"/>
      <c r="C101" s="40"/>
      <c r="D101" s="217" t="s">
        <v>154</v>
      </c>
      <c r="E101" s="40"/>
      <c r="F101" s="218" t="s">
        <v>1054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6" t="s">
        <v>154</v>
      </c>
      <c r="AU101" s="16" t="s">
        <v>92</v>
      </c>
    </row>
    <row r="102" s="13" customFormat="1">
      <c r="A102" s="13"/>
      <c r="B102" s="222"/>
      <c r="C102" s="223"/>
      <c r="D102" s="224" t="s">
        <v>166</v>
      </c>
      <c r="E102" s="225" t="s">
        <v>44</v>
      </c>
      <c r="F102" s="226" t="s">
        <v>1055</v>
      </c>
      <c r="G102" s="223"/>
      <c r="H102" s="227">
        <v>233.19999999999999</v>
      </c>
      <c r="I102" s="228"/>
      <c r="J102" s="223"/>
      <c r="K102" s="223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166</v>
      </c>
      <c r="AU102" s="233" t="s">
        <v>92</v>
      </c>
      <c r="AV102" s="13" t="s">
        <v>92</v>
      </c>
      <c r="AW102" s="13" t="s">
        <v>42</v>
      </c>
      <c r="AX102" s="13" t="s">
        <v>90</v>
      </c>
      <c r="AY102" s="233" t="s">
        <v>145</v>
      </c>
    </row>
    <row r="103" s="2" customFormat="1" ht="24.15" customHeight="1">
      <c r="A103" s="38"/>
      <c r="B103" s="39"/>
      <c r="C103" s="204" t="s">
        <v>189</v>
      </c>
      <c r="D103" s="204" t="s">
        <v>147</v>
      </c>
      <c r="E103" s="205" t="s">
        <v>1056</v>
      </c>
      <c r="F103" s="206" t="s">
        <v>1057</v>
      </c>
      <c r="G103" s="207" t="s">
        <v>170</v>
      </c>
      <c r="H103" s="208">
        <v>46.600000000000001</v>
      </c>
      <c r="I103" s="209"/>
      <c r="J103" s="210">
        <f>ROUND(I103*H103,2)</f>
        <v>0</v>
      </c>
      <c r="K103" s="206" t="s">
        <v>151</v>
      </c>
      <c r="L103" s="44"/>
      <c r="M103" s="211" t="s">
        <v>44</v>
      </c>
      <c r="N103" s="212" t="s">
        <v>53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152</v>
      </c>
      <c r="AT103" s="215" t="s">
        <v>147</v>
      </c>
      <c r="AU103" s="215" t="s">
        <v>92</v>
      </c>
      <c r="AY103" s="16" t="s">
        <v>145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6" t="s">
        <v>90</v>
      </c>
      <c r="BK103" s="216">
        <f>ROUND(I103*H103,2)</f>
        <v>0</v>
      </c>
      <c r="BL103" s="16" t="s">
        <v>152</v>
      </c>
      <c r="BM103" s="215" t="s">
        <v>1058</v>
      </c>
    </row>
    <row r="104" s="2" customFormat="1">
      <c r="A104" s="38"/>
      <c r="B104" s="39"/>
      <c r="C104" s="40"/>
      <c r="D104" s="217" t="s">
        <v>154</v>
      </c>
      <c r="E104" s="40"/>
      <c r="F104" s="218" t="s">
        <v>1059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6" t="s">
        <v>154</v>
      </c>
      <c r="AU104" s="16" t="s">
        <v>92</v>
      </c>
    </row>
    <row r="105" s="13" customFormat="1">
      <c r="A105" s="13"/>
      <c r="B105" s="222"/>
      <c r="C105" s="223"/>
      <c r="D105" s="224" t="s">
        <v>166</v>
      </c>
      <c r="E105" s="225" t="s">
        <v>44</v>
      </c>
      <c r="F105" s="226" t="s">
        <v>1060</v>
      </c>
      <c r="G105" s="223"/>
      <c r="H105" s="227">
        <v>46.600000000000001</v>
      </c>
      <c r="I105" s="228"/>
      <c r="J105" s="223"/>
      <c r="K105" s="223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166</v>
      </c>
      <c r="AU105" s="233" t="s">
        <v>92</v>
      </c>
      <c r="AV105" s="13" t="s">
        <v>92</v>
      </c>
      <c r="AW105" s="13" t="s">
        <v>42</v>
      </c>
      <c r="AX105" s="13" t="s">
        <v>90</v>
      </c>
      <c r="AY105" s="233" t="s">
        <v>145</v>
      </c>
    </row>
    <row r="106" s="2" customFormat="1" ht="37.8" customHeight="1">
      <c r="A106" s="38"/>
      <c r="B106" s="39"/>
      <c r="C106" s="204" t="s">
        <v>196</v>
      </c>
      <c r="D106" s="204" t="s">
        <v>147</v>
      </c>
      <c r="E106" s="205" t="s">
        <v>1061</v>
      </c>
      <c r="F106" s="206" t="s">
        <v>1062</v>
      </c>
      <c r="G106" s="207" t="s">
        <v>163</v>
      </c>
      <c r="H106" s="208">
        <v>233.19999999999999</v>
      </c>
      <c r="I106" s="209"/>
      <c r="J106" s="210">
        <f>ROUND(I106*H106,2)</f>
        <v>0</v>
      </c>
      <c r="K106" s="206" t="s">
        <v>151</v>
      </c>
      <c r="L106" s="44"/>
      <c r="M106" s="211" t="s">
        <v>44</v>
      </c>
      <c r="N106" s="212" t="s">
        <v>53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152</v>
      </c>
      <c r="AT106" s="215" t="s">
        <v>147</v>
      </c>
      <c r="AU106" s="215" t="s">
        <v>92</v>
      </c>
      <c r="AY106" s="16" t="s">
        <v>145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90</v>
      </c>
      <c r="BK106" s="216">
        <f>ROUND(I106*H106,2)</f>
        <v>0</v>
      </c>
      <c r="BL106" s="16" t="s">
        <v>152</v>
      </c>
      <c r="BM106" s="215" t="s">
        <v>1063</v>
      </c>
    </row>
    <row r="107" s="2" customFormat="1">
      <c r="A107" s="38"/>
      <c r="B107" s="39"/>
      <c r="C107" s="40"/>
      <c r="D107" s="217" t="s">
        <v>154</v>
      </c>
      <c r="E107" s="40"/>
      <c r="F107" s="218" t="s">
        <v>1064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6" t="s">
        <v>154</v>
      </c>
      <c r="AU107" s="16" t="s">
        <v>92</v>
      </c>
    </row>
    <row r="108" s="13" customFormat="1">
      <c r="A108" s="13"/>
      <c r="B108" s="222"/>
      <c r="C108" s="223"/>
      <c r="D108" s="224" t="s">
        <v>166</v>
      </c>
      <c r="E108" s="225" t="s">
        <v>44</v>
      </c>
      <c r="F108" s="226" t="s">
        <v>1055</v>
      </c>
      <c r="G108" s="223"/>
      <c r="H108" s="227">
        <v>233.19999999999999</v>
      </c>
      <c r="I108" s="228"/>
      <c r="J108" s="223"/>
      <c r="K108" s="223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166</v>
      </c>
      <c r="AU108" s="233" t="s">
        <v>92</v>
      </c>
      <c r="AV108" s="13" t="s">
        <v>92</v>
      </c>
      <c r="AW108" s="13" t="s">
        <v>42</v>
      </c>
      <c r="AX108" s="13" t="s">
        <v>90</v>
      </c>
      <c r="AY108" s="233" t="s">
        <v>145</v>
      </c>
    </row>
    <row r="109" s="2" customFormat="1" ht="37.8" customHeight="1">
      <c r="A109" s="38"/>
      <c r="B109" s="39"/>
      <c r="C109" s="204" t="s">
        <v>203</v>
      </c>
      <c r="D109" s="204" t="s">
        <v>147</v>
      </c>
      <c r="E109" s="205" t="s">
        <v>1065</v>
      </c>
      <c r="F109" s="206" t="s">
        <v>1066</v>
      </c>
      <c r="G109" s="207" t="s">
        <v>163</v>
      </c>
      <c r="H109" s="208">
        <v>233.19999999999999</v>
      </c>
      <c r="I109" s="209"/>
      <c r="J109" s="210">
        <f>ROUND(I109*H109,2)</f>
        <v>0</v>
      </c>
      <c r="K109" s="206" t="s">
        <v>151</v>
      </c>
      <c r="L109" s="44"/>
      <c r="M109" s="211" t="s">
        <v>44</v>
      </c>
      <c r="N109" s="212" t="s">
        <v>53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152</v>
      </c>
      <c r="AT109" s="215" t="s">
        <v>147</v>
      </c>
      <c r="AU109" s="215" t="s">
        <v>92</v>
      </c>
      <c r="AY109" s="16" t="s">
        <v>145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90</v>
      </c>
      <c r="BK109" s="216">
        <f>ROUND(I109*H109,2)</f>
        <v>0</v>
      </c>
      <c r="BL109" s="16" t="s">
        <v>152</v>
      </c>
      <c r="BM109" s="215" t="s">
        <v>1067</v>
      </c>
    </row>
    <row r="110" s="2" customFormat="1">
      <c r="A110" s="38"/>
      <c r="B110" s="39"/>
      <c r="C110" s="40"/>
      <c r="D110" s="217" t="s">
        <v>154</v>
      </c>
      <c r="E110" s="40"/>
      <c r="F110" s="218" t="s">
        <v>1068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6" t="s">
        <v>154</v>
      </c>
      <c r="AU110" s="16" t="s">
        <v>92</v>
      </c>
    </row>
    <row r="111" s="13" customFormat="1">
      <c r="A111" s="13"/>
      <c r="B111" s="222"/>
      <c r="C111" s="223"/>
      <c r="D111" s="224" t="s">
        <v>166</v>
      </c>
      <c r="E111" s="225" t="s">
        <v>44</v>
      </c>
      <c r="F111" s="226" t="s">
        <v>1055</v>
      </c>
      <c r="G111" s="223"/>
      <c r="H111" s="227">
        <v>233.19999999999999</v>
      </c>
      <c r="I111" s="228"/>
      <c r="J111" s="223"/>
      <c r="K111" s="223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166</v>
      </c>
      <c r="AU111" s="233" t="s">
        <v>92</v>
      </c>
      <c r="AV111" s="13" t="s">
        <v>92</v>
      </c>
      <c r="AW111" s="13" t="s">
        <v>42</v>
      </c>
      <c r="AX111" s="13" t="s">
        <v>90</v>
      </c>
      <c r="AY111" s="233" t="s">
        <v>145</v>
      </c>
    </row>
    <row r="112" s="2" customFormat="1" ht="16.5" customHeight="1">
      <c r="A112" s="38"/>
      <c r="B112" s="39"/>
      <c r="C112" s="234" t="s">
        <v>211</v>
      </c>
      <c r="D112" s="234" t="s">
        <v>240</v>
      </c>
      <c r="E112" s="235" t="s">
        <v>1069</v>
      </c>
      <c r="F112" s="236" t="s">
        <v>1070</v>
      </c>
      <c r="G112" s="237" t="s">
        <v>1047</v>
      </c>
      <c r="H112" s="238">
        <v>6.9960000000000004</v>
      </c>
      <c r="I112" s="239"/>
      <c r="J112" s="240">
        <f>ROUND(I112*H112,2)</f>
        <v>0</v>
      </c>
      <c r="K112" s="236" t="s">
        <v>151</v>
      </c>
      <c r="L112" s="241"/>
      <c r="M112" s="242" t="s">
        <v>44</v>
      </c>
      <c r="N112" s="243" t="s">
        <v>53</v>
      </c>
      <c r="O112" s="84"/>
      <c r="P112" s="213">
        <f>O112*H112</f>
        <v>0</v>
      </c>
      <c r="Q112" s="213">
        <v>0.001</v>
      </c>
      <c r="R112" s="213">
        <f>Q112*H112</f>
        <v>0.0069960000000000005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196</v>
      </c>
      <c r="AT112" s="215" t="s">
        <v>240</v>
      </c>
      <c r="AU112" s="215" t="s">
        <v>92</v>
      </c>
      <c r="AY112" s="16" t="s">
        <v>145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6" t="s">
        <v>90</v>
      </c>
      <c r="BK112" s="216">
        <f>ROUND(I112*H112,2)</f>
        <v>0</v>
      </c>
      <c r="BL112" s="16" t="s">
        <v>152</v>
      </c>
      <c r="BM112" s="215" t="s">
        <v>1071</v>
      </c>
    </row>
    <row r="113" s="2" customFormat="1">
      <c r="A113" s="38"/>
      <c r="B113" s="39"/>
      <c r="C113" s="40"/>
      <c r="D113" s="217" t="s">
        <v>154</v>
      </c>
      <c r="E113" s="40"/>
      <c r="F113" s="218" t="s">
        <v>1072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6" t="s">
        <v>154</v>
      </c>
      <c r="AU113" s="16" t="s">
        <v>92</v>
      </c>
    </row>
    <row r="114" s="13" customFormat="1">
      <c r="A114" s="13"/>
      <c r="B114" s="222"/>
      <c r="C114" s="223"/>
      <c r="D114" s="224" t="s">
        <v>166</v>
      </c>
      <c r="E114" s="223"/>
      <c r="F114" s="226" t="s">
        <v>1073</v>
      </c>
      <c r="G114" s="223"/>
      <c r="H114" s="227">
        <v>6.9960000000000004</v>
      </c>
      <c r="I114" s="228"/>
      <c r="J114" s="223"/>
      <c r="K114" s="223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166</v>
      </c>
      <c r="AU114" s="233" t="s">
        <v>92</v>
      </c>
      <c r="AV114" s="13" t="s">
        <v>92</v>
      </c>
      <c r="AW114" s="13" t="s">
        <v>4</v>
      </c>
      <c r="AX114" s="13" t="s">
        <v>90</v>
      </c>
      <c r="AY114" s="233" t="s">
        <v>145</v>
      </c>
    </row>
    <row r="115" s="2" customFormat="1" ht="44.25" customHeight="1">
      <c r="A115" s="38"/>
      <c r="B115" s="39"/>
      <c r="C115" s="204" t="s">
        <v>216</v>
      </c>
      <c r="D115" s="204" t="s">
        <v>147</v>
      </c>
      <c r="E115" s="205" t="s">
        <v>1074</v>
      </c>
      <c r="F115" s="206" t="s">
        <v>1075</v>
      </c>
      <c r="G115" s="207" t="s">
        <v>150</v>
      </c>
      <c r="H115" s="208">
        <v>5</v>
      </c>
      <c r="I115" s="209"/>
      <c r="J115" s="210">
        <f>ROUND(I115*H115,2)</f>
        <v>0</v>
      </c>
      <c r="K115" s="206" t="s">
        <v>151</v>
      </c>
      <c r="L115" s="44"/>
      <c r="M115" s="211" t="s">
        <v>44</v>
      </c>
      <c r="N115" s="212" t="s">
        <v>53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152</v>
      </c>
      <c r="AT115" s="215" t="s">
        <v>147</v>
      </c>
      <c r="AU115" s="215" t="s">
        <v>92</v>
      </c>
      <c r="AY115" s="16" t="s">
        <v>145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6" t="s">
        <v>90</v>
      </c>
      <c r="BK115" s="216">
        <f>ROUND(I115*H115,2)</f>
        <v>0</v>
      </c>
      <c r="BL115" s="16" t="s">
        <v>152</v>
      </c>
      <c r="BM115" s="215" t="s">
        <v>1076</v>
      </c>
    </row>
    <row r="116" s="2" customFormat="1">
      <c r="A116" s="38"/>
      <c r="B116" s="39"/>
      <c r="C116" s="40"/>
      <c r="D116" s="217" t="s">
        <v>154</v>
      </c>
      <c r="E116" s="40"/>
      <c r="F116" s="218" t="s">
        <v>1077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6" t="s">
        <v>154</v>
      </c>
      <c r="AU116" s="16" t="s">
        <v>92</v>
      </c>
    </row>
    <row r="117" s="2" customFormat="1" ht="16.5" customHeight="1">
      <c r="A117" s="38"/>
      <c r="B117" s="39"/>
      <c r="C117" s="234" t="s">
        <v>221</v>
      </c>
      <c r="D117" s="234" t="s">
        <v>240</v>
      </c>
      <c r="E117" s="235" t="s">
        <v>1078</v>
      </c>
      <c r="F117" s="236" t="s">
        <v>1079</v>
      </c>
      <c r="G117" s="237" t="s">
        <v>170</v>
      </c>
      <c r="H117" s="238">
        <v>0.625</v>
      </c>
      <c r="I117" s="239"/>
      <c r="J117" s="240">
        <f>ROUND(I117*H117,2)</f>
        <v>0</v>
      </c>
      <c r="K117" s="236" t="s">
        <v>151</v>
      </c>
      <c r="L117" s="241"/>
      <c r="M117" s="242" t="s">
        <v>44</v>
      </c>
      <c r="N117" s="243" t="s">
        <v>53</v>
      </c>
      <c r="O117" s="84"/>
      <c r="P117" s="213">
        <f>O117*H117</f>
        <v>0</v>
      </c>
      <c r="Q117" s="213">
        <v>0.22</v>
      </c>
      <c r="R117" s="213">
        <f>Q117*H117</f>
        <v>0.13750000000000001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196</v>
      </c>
      <c r="AT117" s="215" t="s">
        <v>240</v>
      </c>
      <c r="AU117" s="215" t="s">
        <v>92</v>
      </c>
      <c r="AY117" s="16" t="s">
        <v>145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6" t="s">
        <v>90</v>
      </c>
      <c r="BK117" s="216">
        <f>ROUND(I117*H117,2)</f>
        <v>0</v>
      </c>
      <c r="BL117" s="16" t="s">
        <v>152</v>
      </c>
      <c r="BM117" s="215" t="s">
        <v>1080</v>
      </c>
    </row>
    <row r="118" s="2" customFormat="1">
      <c r="A118" s="38"/>
      <c r="B118" s="39"/>
      <c r="C118" s="40"/>
      <c r="D118" s="217" t="s">
        <v>154</v>
      </c>
      <c r="E118" s="40"/>
      <c r="F118" s="218" t="s">
        <v>1081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6" t="s">
        <v>154</v>
      </c>
      <c r="AU118" s="16" t="s">
        <v>92</v>
      </c>
    </row>
    <row r="119" s="13" customFormat="1">
      <c r="A119" s="13"/>
      <c r="B119" s="222"/>
      <c r="C119" s="223"/>
      <c r="D119" s="224" t="s">
        <v>166</v>
      </c>
      <c r="E119" s="223"/>
      <c r="F119" s="226" t="s">
        <v>1082</v>
      </c>
      <c r="G119" s="223"/>
      <c r="H119" s="227">
        <v>0.625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166</v>
      </c>
      <c r="AU119" s="233" t="s">
        <v>92</v>
      </c>
      <c r="AV119" s="13" t="s">
        <v>92</v>
      </c>
      <c r="AW119" s="13" t="s">
        <v>4</v>
      </c>
      <c r="AX119" s="13" t="s">
        <v>90</v>
      </c>
      <c r="AY119" s="233" t="s">
        <v>145</v>
      </c>
    </row>
    <row r="120" s="2" customFormat="1" ht="37.8" customHeight="1">
      <c r="A120" s="38"/>
      <c r="B120" s="39"/>
      <c r="C120" s="204" t="s">
        <v>227</v>
      </c>
      <c r="D120" s="204" t="s">
        <v>147</v>
      </c>
      <c r="E120" s="205" t="s">
        <v>1083</v>
      </c>
      <c r="F120" s="206" t="s">
        <v>1084</v>
      </c>
      <c r="G120" s="207" t="s">
        <v>150</v>
      </c>
      <c r="H120" s="208">
        <v>5</v>
      </c>
      <c r="I120" s="209"/>
      <c r="J120" s="210">
        <f>ROUND(I120*H120,2)</f>
        <v>0</v>
      </c>
      <c r="K120" s="206" t="s">
        <v>151</v>
      </c>
      <c r="L120" s="44"/>
      <c r="M120" s="211" t="s">
        <v>44</v>
      </c>
      <c r="N120" s="212" t="s">
        <v>53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152</v>
      </c>
      <c r="AT120" s="215" t="s">
        <v>147</v>
      </c>
      <c r="AU120" s="215" t="s">
        <v>92</v>
      </c>
      <c r="AY120" s="16" t="s">
        <v>145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6" t="s">
        <v>90</v>
      </c>
      <c r="BK120" s="216">
        <f>ROUND(I120*H120,2)</f>
        <v>0</v>
      </c>
      <c r="BL120" s="16" t="s">
        <v>152</v>
      </c>
      <c r="BM120" s="215" t="s">
        <v>1085</v>
      </c>
    </row>
    <row r="121" s="2" customFormat="1">
      <c r="A121" s="38"/>
      <c r="B121" s="39"/>
      <c r="C121" s="40"/>
      <c r="D121" s="217" t="s">
        <v>154</v>
      </c>
      <c r="E121" s="40"/>
      <c r="F121" s="218" t="s">
        <v>1086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154</v>
      </c>
      <c r="AU121" s="16" t="s">
        <v>92</v>
      </c>
    </row>
    <row r="122" s="2" customFormat="1" ht="37.8" customHeight="1">
      <c r="A122" s="38"/>
      <c r="B122" s="39"/>
      <c r="C122" s="234" t="s">
        <v>234</v>
      </c>
      <c r="D122" s="234" t="s">
        <v>240</v>
      </c>
      <c r="E122" s="235" t="s">
        <v>1087</v>
      </c>
      <c r="F122" s="236" t="s">
        <v>1088</v>
      </c>
      <c r="G122" s="237" t="s">
        <v>427</v>
      </c>
      <c r="H122" s="238">
        <v>5</v>
      </c>
      <c r="I122" s="239"/>
      <c r="J122" s="240">
        <f>ROUND(I122*H122,2)</f>
        <v>0</v>
      </c>
      <c r="K122" s="236" t="s">
        <v>44</v>
      </c>
      <c r="L122" s="241"/>
      <c r="M122" s="242" t="s">
        <v>44</v>
      </c>
      <c r="N122" s="243" t="s">
        <v>53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196</v>
      </c>
      <c r="AT122" s="215" t="s">
        <v>240</v>
      </c>
      <c r="AU122" s="215" t="s">
        <v>92</v>
      </c>
      <c r="AY122" s="16" t="s">
        <v>145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90</v>
      </c>
      <c r="BK122" s="216">
        <f>ROUND(I122*H122,2)</f>
        <v>0</v>
      </c>
      <c r="BL122" s="16" t="s">
        <v>152</v>
      </c>
      <c r="BM122" s="215" t="s">
        <v>1089</v>
      </c>
    </row>
    <row r="123" s="2" customFormat="1" ht="21.75" customHeight="1">
      <c r="A123" s="38"/>
      <c r="B123" s="39"/>
      <c r="C123" s="204" t="s">
        <v>8</v>
      </c>
      <c r="D123" s="204" t="s">
        <v>147</v>
      </c>
      <c r="E123" s="205" t="s">
        <v>1090</v>
      </c>
      <c r="F123" s="206" t="s">
        <v>1091</v>
      </c>
      <c r="G123" s="207" t="s">
        <v>150</v>
      </c>
      <c r="H123" s="208">
        <v>18</v>
      </c>
      <c r="I123" s="209"/>
      <c r="J123" s="210">
        <f>ROUND(I123*H123,2)</f>
        <v>0</v>
      </c>
      <c r="K123" s="206" t="s">
        <v>151</v>
      </c>
      <c r="L123" s="44"/>
      <c r="M123" s="211" t="s">
        <v>44</v>
      </c>
      <c r="N123" s="212" t="s">
        <v>53</v>
      </c>
      <c r="O123" s="84"/>
      <c r="P123" s="213">
        <f>O123*H123</f>
        <v>0</v>
      </c>
      <c r="Q123" s="213">
        <v>5.8E-05</v>
      </c>
      <c r="R123" s="213">
        <f>Q123*H123</f>
        <v>0.001044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152</v>
      </c>
      <c r="AT123" s="215" t="s">
        <v>147</v>
      </c>
      <c r="AU123" s="215" t="s">
        <v>92</v>
      </c>
      <c r="AY123" s="16" t="s">
        <v>145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90</v>
      </c>
      <c r="BK123" s="216">
        <f>ROUND(I123*H123,2)</f>
        <v>0</v>
      </c>
      <c r="BL123" s="16" t="s">
        <v>152</v>
      </c>
      <c r="BM123" s="215" t="s">
        <v>1092</v>
      </c>
    </row>
    <row r="124" s="2" customFormat="1">
      <c r="A124" s="38"/>
      <c r="B124" s="39"/>
      <c r="C124" s="40"/>
      <c r="D124" s="217" t="s">
        <v>154</v>
      </c>
      <c r="E124" s="40"/>
      <c r="F124" s="218" t="s">
        <v>1093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6" t="s">
        <v>154</v>
      </c>
      <c r="AU124" s="16" t="s">
        <v>92</v>
      </c>
    </row>
    <row r="125" s="13" customFormat="1">
      <c r="A125" s="13"/>
      <c r="B125" s="222"/>
      <c r="C125" s="223"/>
      <c r="D125" s="224" t="s">
        <v>166</v>
      </c>
      <c r="E125" s="225" t="s">
        <v>44</v>
      </c>
      <c r="F125" s="226" t="s">
        <v>1094</v>
      </c>
      <c r="G125" s="223"/>
      <c r="H125" s="227">
        <v>18</v>
      </c>
      <c r="I125" s="228"/>
      <c r="J125" s="223"/>
      <c r="K125" s="223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166</v>
      </c>
      <c r="AU125" s="233" t="s">
        <v>92</v>
      </c>
      <c r="AV125" s="13" t="s">
        <v>92</v>
      </c>
      <c r="AW125" s="13" t="s">
        <v>42</v>
      </c>
      <c r="AX125" s="13" t="s">
        <v>90</v>
      </c>
      <c r="AY125" s="233" t="s">
        <v>145</v>
      </c>
    </row>
    <row r="126" s="2" customFormat="1" ht="21.75" customHeight="1">
      <c r="A126" s="38"/>
      <c r="B126" s="39"/>
      <c r="C126" s="234" t="s">
        <v>246</v>
      </c>
      <c r="D126" s="234" t="s">
        <v>240</v>
      </c>
      <c r="E126" s="235" t="s">
        <v>1095</v>
      </c>
      <c r="F126" s="236" t="s">
        <v>1096</v>
      </c>
      <c r="G126" s="237" t="s">
        <v>150</v>
      </c>
      <c r="H126" s="238">
        <v>18</v>
      </c>
      <c r="I126" s="239"/>
      <c r="J126" s="240">
        <f>ROUND(I126*H126,2)</f>
        <v>0</v>
      </c>
      <c r="K126" s="236" t="s">
        <v>151</v>
      </c>
      <c r="L126" s="241"/>
      <c r="M126" s="242" t="s">
        <v>44</v>
      </c>
      <c r="N126" s="243" t="s">
        <v>53</v>
      </c>
      <c r="O126" s="84"/>
      <c r="P126" s="213">
        <f>O126*H126</f>
        <v>0</v>
      </c>
      <c r="Q126" s="213">
        <v>0.0070899999999999999</v>
      </c>
      <c r="R126" s="213">
        <f>Q126*H126</f>
        <v>0.12762000000000001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196</v>
      </c>
      <c r="AT126" s="215" t="s">
        <v>240</v>
      </c>
      <c r="AU126" s="215" t="s">
        <v>92</v>
      </c>
      <c r="AY126" s="16" t="s">
        <v>145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90</v>
      </c>
      <c r="BK126" s="216">
        <f>ROUND(I126*H126,2)</f>
        <v>0</v>
      </c>
      <c r="BL126" s="16" t="s">
        <v>152</v>
      </c>
      <c r="BM126" s="215" t="s">
        <v>1097</v>
      </c>
    </row>
    <row r="127" s="2" customFormat="1">
      <c r="A127" s="38"/>
      <c r="B127" s="39"/>
      <c r="C127" s="40"/>
      <c r="D127" s="217" t="s">
        <v>154</v>
      </c>
      <c r="E127" s="40"/>
      <c r="F127" s="218" t="s">
        <v>1098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6" t="s">
        <v>154</v>
      </c>
      <c r="AU127" s="16" t="s">
        <v>92</v>
      </c>
    </row>
    <row r="128" s="2" customFormat="1" ht="33" customHeight="1">
      <c r="A128" s="38"/>
      <c r="B128" s="39"/>
      <c r="C128" s="204" t="s">
        <v>252</v>
      </c>
      <c r="D128" s="204" t="s">
        <v>147</v>
      </c>
      <c r="E128" s="205" t="s">
        <v>1099</v>
      </c>
      <c r="F128" s="206" t="s">
        <v>1100</v>
      </c>
      <c r="G128" s="207" t="s">
        <v>163</v>
      </c>
      <c r="H128" s="208">
        <v>5</v>
      </c>
      <c r="I128" s="209"/>
      <c r="J128" s="210">
        <f>ROUND(I128*H128,2)</f>
        <v>0</v>
      </c>
      <c r="K128" s="206" t="s">
        <v>151</v>
      </c>
      <c r="L128" s="44"/>
      <c r="M128" s="211" t="s">
        <v>44</v>
      </c>
      <c r="N128" s="212" t="s">
        <v>53</v>
      </c>
      <c r="O128" s="84"/>
      <c r="P128" s="213">
        <f>O128*H128</f>
        <v>0</v>
      </c>
      <c r="Q128" s="213">
        <v>0.00036000000000000002</v>
      </c>
      <c r="R128" s="213">
        <f>Q128*H128</f>
        <v>0.0018000000000000002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152</v>
      </c>
      <c r="AT128" s="215" t="s">
        <v>147</v>
      </c>
      <c r="AU128" s="215" t="s">
        <v>92</v>
      </c>
      <c r="AY128" s="16" t="s">
        <v>145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90</v>
      </c>
      <c r="BK128" s="216">
        <f>ROUND(I128*H128,2)</f>
        <v>0</v>
      </c>
      <c r="BL128" s="16" t="s">
        <v>152</v>
      </c>
      <c r="BM128" s="215" t="s">
        <v>1101</v>
      </c>
    </row>
    <row r="129" s="2" customFormat="1">
      <c r="A129" s="38"/>
      <c r="B129" s="39"/>
      <c r="C129" s="40"/>
      <c r="D129" s="217" t="s">
        <v>154</v>
      </c>
      <c r="E129" s="40"/>
      <c r="F129" s="218" t="s">
        <v>1102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6" t="s">
        <v>154</v>
      </c>
      <c r="AU129" s="16" t="s">
        <v>92</v>
      </c>
    </row>
    <row r="130" s="2" customFormat="1" ht="49.05" customHeight="1">
      <c r="A130" s="38"/>
      <c r="B130" s="39"/>
      <c r="C130" s="204" t="s">
        <v>260</v>
      </c>
      <c r="D130" s="204" t="s">
        <v>147</v>
      </c>
      <c r="E130" s="205" t="s">
        <v>1103</v>
      </c>
      <c r="F130" s="206" t="s">
        <v>1104</v>
      </c>
      <c r="G130" s="207" t="s">
        <v>163</v>
      </c>
      <c r="H130" s="208">
        <v>233.19999999999999</v>
      </c>
      <c r="I130" s="209"/>
      <c r="J130" s="210">
        <f>ROUND(I130*H130,2)</f>
        <v>0</v>
      </c>
      <c r="K130" s="206" t="s">
        <v>151</v>
      </c>
      <c r="L130" s="44"/>
      <c r="M130" s="211" t="s">
        <v>44</v>
      </c>
      <c r="N130" s="212" t="s">
        <v>53</v>
      </c>
      <c r="O130" s="84"/>
      <c r="P130" s="213">
        <f>O130*H130</f>
        <v>0</v>
      </c>
      <c r="Q130" s="213">
        <v>2.9999999999999999E-07</v>
      </c>
      <c r="R130" s="213">
        <f>Q130*H130</f>
        <v>6.9959999999999987E-05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152</v>
      </c>
      <c r="AT130" s="215" t="s">
        <v>147</v>
      </c>
      <c r="AU130" s="215" t="s">
        <v>92</v>
      </c>
      <c r="AY130" s="16" t="s">
        <v>145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90</v>
      </c>
      <c r="BK130" s="216">
        <f>ROUND(I130*H130,2)</f>
        <v>0</v>
      </c>
      <c r="BL130" s="16" t="s">
        <v>152</v>
      </c>
      <c r="BM130" s="215" t="s">
        <v>1105</v>
      </c>
    </row>
    <row r="131" s="2" customFormat="1">
      <c r="A131" s="38"/>
      <c r="B131" s="39"/>
      <c r="C131" s="40"/>
      <c r="D131" s="217" t="s">
        <v>154</v>
      </c>
      <c r="E131" s="40"/>
      <c r="F131" s="218" t="s">
        <v>1106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6" t="s">
        <v>154</v>
      </c>
      <c r="AU131" s="16" t="s">
        <v>92</v>
      </c>
    </row>
    <row r="132" s="2" customFormat="1" ht="21.75" customHeight="1">
      <c r="A132" s="38"/>
      <c r="B132" s="39"/>
      <c r="C132" s="204" t="s">
        <v>267</v>
      </c>
      <c r="D132" s="204" t="s">
        <v>147</v>
      </c>
      <c r="E132" s="205" t="s">
        <v>1107</v>
      </c>
      <c r="F132" s="206" t="s">
        <v>1108</v>
      </c>
      <c r="G132" s="207" t="s">
        <v>163</v>
      </c>
      <c r="H132" s="208">
        <v>233.19999999999999</v>
      </c>
      <c r="I132" s="209"/>
      <c r="J132" s="210">
        <f>ROUND(I132*H132,2)</f>
        <v>0</v>
      </c>
      <c r="K132" s="206" t="s">
        <v>151</v>
      </c>
      <c r="L132" s="44"/>
      <c r="M132" s="211" t="s">
        <v>44</v>
      </c>
      <c r="N132" s="212" t="s">
        <v>53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152</v>
      </c>
      <c r="AT132" s="215" t="s">
        <v>147</v>
      </c>
      <c r="AU132" s="215" t="s">
        <v>92</v>
      </c>
      <c r="AY132" s="16" t="s">
        <v>145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90</v>
      </c>
      <c r="BK132" s="216">
        <f>ROUND(I132*H132,2)</f>
        <v>0</v>
      </c>
      <c r="BL132" s="16" t="s">
        <v>152</v>
      </c>
      <c r="BM132" s="215" t="s">
        <v>1109</v>
      </c>
    </row>
    <row r="133" s="2" customFormat="1">
      <c r="A133" s="38"/>
      <c r="B133" s="39"/>
      <c r="C133" s="40"/>
      <c r="D133" s="217" t="s">
        <v>154</v>
      </c>
      <c r="E133" s="40"/>
      <c r="F133" s="218" t="s">
        <v>1110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154</v>
      </c>
      <c r="AU133" s="16" t="s">
        <v>92</v>
      </c>
    </row>
    <row r="134" s="2" customFormat="1" ht="21.75" customHeight="1">
      <c r="A134" s="38"/>
      <c r="B134" s="39"/>
      <c r="C134" s="204" t="s">
        <v>275</v>
      </c>
      <c r="D134" s="204" t="s">
        <v>147</v>
      </c>
      <c r="E134" s="205" t="s">
        <v>1111</v>
      </c>
      <c r="F134" s="206" t="s">
        <v>1112</v>
      </c>
      <c r="G134" s="207" t="s">
        <v>170</v>
      </c>
      <c r="H134" s="208">
        <v>23.32</v>
      </c>
      <c r="I134" s="209"/>
      <c r="J134" s="210">
        <f>ROUND(I134*H134,2)</f>
        <v>0</v>
      </c>
      <c r="K134" s="206" t="s">
        <v>151</v>
      </c>
      <c r="L134" s="44"/>
      <c r="M134" s="211" t="s">
        <v>44</v>
      </c>
      <c r="N134" s="212" t="s">
        <v>53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152</v>
      </c>
      <c r="AT134" s="215" t="s">
        <v>147</v>
      </c>
      <c r="AU134" s="215" t="s">
        <v>92</v>
      </c>
      <c r="AY134" s="16" t="s">
        <v>145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6" t="s">
        <v>90</v>
      </c>
      <c r="BK134" s="216">
        <f>ROUND(I134*H134,2)</f>
        <v>0</v>
      </c>
      <c r="BL134" s="16" t="s">
        <v>152</v>
      </c>
      <c r="BM134" s="215" t="s">
        <v>1113</v>
      </c>
    </row>
    <row r="135" s="2" customFormat="1">
      <c r="A135" s="38"/>
      <c r="B135" s="39"/>
      <c r="C135" s="40"/>
      <c r="D135" s="217" t="s">
        <v>154</v>
      </c>
      <c r="E135" s="40"/>
      <c r="F135" s="218" t="s">
        <v>1114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154</v>
      </c>
      <c r="AU135" s="16" t="s">
        <v>92</v>
      </c>
    </row>
    <row r="136" s="13" customFormat="1">
      <c r="A136" s="13"/>
      <c r="B136" s="222"/>
      <c r="C136" s="223"/>
      <c r="D136" s="224" t="s">
        <v>166</v>
      </c>
      <c r="E136" s="223"/>
      <c r="F136" s="226" t="s">
        <v>1115</v>
      </c>
      <c r="G136" s="223"/>
      <c r="H136" s="227">
        <v>23.32</v>
      </c>
      <c r="I136" s="228"/>
      <c r="J136" s="223"/>
      <c r="K136" s="223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166</v>
      </c>
      <c r="AU136" s="233" t="s">
        <v>92</v>
      </c>
      <c r="AV136" s="13" t="s">
        <v>92</v>
      </c>
      <c r="AW136" s="13" t="s">
        <v>4</v>
      </c>
      <c r="AX136" s="13" t="s">
        <v>90</v>
      </c>
      <c r="AY136" s="233" t="s">
        <v>145</v>
      </c>
    </row>
    <row r="137" s="12" customFormat="1" ht="22.8" customHeight="1">
      <c r="A137" s="12"/>
      <c r="B137" s="188"/>
      <c r="C137" s="189"/>
      <c r="D137" s="190" t="s">
        <v>81</v>
      </c>
      <c r="E137" s="202" t="s">
        <v>178</v>
      </c>
      <c r="F137" s="202" t="s">
        <v>259</v>
      </c>
      <c r="G137" s="189"/>
      <c r="H137" s="189"/>
      <c r="I137" s="192"/>
      <c r="J137" s="203">
        <f>BK137</f>
        <v>0</v>
      </c>
      <c r="K137" s="189"/>
      <c r="L137" s="194"/>
      <c r="M137" s="195"/>
      <c r="N137" s="196"/>
      <c r="O137" s="196"/>
      <c r="P137" s="197">
        <f>SUM(P138:P143)</f>
        <v>0</v>
      </c>
      <c r="Q137" s="196"/>
      <c r="R137" s="197">
        <f>SUM(R138:R143)</f>
        <v>28.354635600000002</v>
      </c>
      <c r="S137" s="196"/>
      <c r="T137" s="198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9" t="s">
        <v>90</v>
      </c>
      <c r="AT137" s="200" t="s">
        <v>81</v>
      </c>
      <c r="AU137" s="200" t="s">
        <v>90</v>
      </c>
      <c r="AY137" s="199" t="s">
        <v>145</v>
      </c>
      <c r="BK137" s="201">
        <f>SUM(BK138:BK143)</f>
        <v>0</v>
      </c>
    </row>
    <row r="138" s="2" customFormat="1" ht="33" customHeight="1">
      <c r="A138" s="38"/>
      <c r="B138" s="39"/>
      <c r="C138" s="204" t="s">
        <v>7</v>
      </c>
      <c r="D138" s="204" t="s">
        <v>147</v>
      </c>
      <c r="E138" s="205" t="s">
        <v>819</v>
      </c>
      <c r="F138" s="206" t="s">
        <v>820</v>
      </c>
      <c r="G138" s="207" t="s">
        <v>163</v>
      </c>
      <c r="H138" s="208">
        <v>262</v>
      </c>
      <c r="I138" s="209"/>
      <c r="J138" s="210">
        <f>ROUND(I138*H138,2)</f>
        <v>0</v>
      </c>
      <c r="K138" s="206" t="s">
        <v>151</v>
      </c>
      <c r="L138" s="44"/>
      <c r="M138" s="211" t="s">
        <v>44</v>
      </c>
      <c r="N138" s="212" t="s">
        <v>53</v>
      </c>
      <c r="O138" s="84"/>
      <c r="P138" s="213">
        <f>O138*H138</f>
        <v>0</v>
      </c>
      <c r="Q138" s="213">
        <v>0.022563400000000001</v>
      </c>
      <c r="R138" s="213">
        <f>Q138*H138</f>
        <v>5.9116108000000001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152</v>
      </c>
      <c r="AT138" s="215" t="s">
        <v>147</v>
      </c>
      <c r="AU138" s="215" t="s">
        <v>92</v>
      </c>
      <c r="AY138" s="16" t="s">
        <v>145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6" t="s">
        <v>90</v>
      </c>
      <c r="BK138" s="216">
        <f>ROUND(I138*H138,2)</f>
        <v>0</v>
      </c>
      <c r="BL138" s="16" t="s">
        <v>152</v>
      </c>
      <c r="BM138" s="215" t="s">
        <v>1116</v>
      </c>
    </row>
    <row r="139" s="2" customFormat="1">
      <c r="A139" s="38"/>
      <c r="B139" s="39"/>
      <c r="C139" s="40"/>
      <c r="D139" s="217" t="s">
        <v>154</v>
      </c>
      <c r="E139" s="40"/>
      <c r="F139" s="218" t="s">
        <v>822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6" t="s">
        <v>154</v>
      </c>
      <c r="AU139" s="16" t="s">
        <v>92</v>
      </c>
    </row>
    <row r="140" s="13" customFormat="1">
      <c r="A140" s="13"/>
      <c r="B140" s="222"/>
      <c r="C140" s="223"/>
      <c r="D140" s="224" t="s">
        <v>166</v>
      </c>
      <c r="E140" s="223"/>
      <c r="F140" s="226" t="s">
        <v>1117</v>
      </c>
      <c r="G140" s="223"/>
      <c r="H140" s="227">
        <v>262</v>
      </c>
      <c r="I140" s="228"/>
      <c r="J140" s="223"/>
      <c r="K140" s="223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166</v>
      </c>
      <c r="AU140" s="233" t="s">
        <v>92</v>
      </c>
      <c r="AV140" s="13" t="s">
        <v>92</v>
      </c>
      <c r="AW140" s="13" t="s">
        <v>4</v>
      </c>
      <c r="AX140" s="13" t="s">
        <v>90</v>
      </c>
      <c r="AY140" s="233" t="s">
        <v>145</v>
      </c>
    </row>
    <row r="141" s="2" customFormat="1" ht="44.25" customHeight="1">
      <c r="A141" s="38"/>
      <c r="B141" s="39"/>
      <c r="C141" s="204" t="s">
        <v>374</v>
      </c>
      <c r="D141" s="204" t="s">
        <v>147</v>
      </c>
      <c r="E141" s="205" t="s">
        <v>814</v>
      </c>
      <c r="F141" s="206" t="s">
        <v>815</v>
      </c>
      <c r="G141" s="207" t="s">
        <v>163</v>
      </c>
      <c r="H141" s="208">
        <v>26.199999999999999</v>
      </c>
      <c r="I141" s="209"/>
      <c r="J141" s="210">
        <f>ROUND(I141*H141,2)</f>
        <v>0</v>
      </c>
      <c r="K141" s="206" t="s">
        <v>151</v>
      </c>
      <c r="L141" s="44"/>
      <c r="M141" s="211" t="s">
        <v>44</v>
      </c>
      <c r="N141" s="212" t="s">
        <v>53</v>
      </c>
      <c r="O141" s="84"/>
      <c r="P141" s="213">
        <f>O141*H141</f>
        <v>0</v>
      </c>
      <c r="Q141" s="213">
        <v>0.85660400000000003</v>
      </c>
      <c r="R141" s="213">
        <f>Q141*H141</f>
        <v>22.4430248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152</v>
      </c>
      <c r="AT141" s="215" t="s">
        <v>147</v>
      </c>
      <c r="AU141" s="215" t="s">
        <v>92</v>
      </c>
      <c r="AY141" s="16" t="s">
        <v>145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90</v>
      </c>
      <c r="BK141" s="216">
        <f>ROUND(I141*H141,2)</f>
        <v>0</v>
      </c>
      <c r="BL141" s="16" t="s">
        <v>152</v>
      </c>
      <c r="BM141" s="215" t="s">
        <v>1118</v>
      </c>
    </row>
    <row r="142" s="2" customFormat="1">
      <c r="A142" s="38"/>
      <c r="B142" s="39"/>
      <c r="C142" s="40"/>
      <c r="D142" s="217" t="s">
        <v>154</v>
      </c>
      <c r="E142" s="40"/>
      <c r="F142" s="218" t="s">
        <v>817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6" t="s">
        <v>154</v>
      </c>
      <c r="AU142" s="16" t="s">
        <v>92</v>
      </c>
    </row>
    <row r="143" s="13" customFormat="1">
      <c r="A143" s="13"/>
      <c r="B143" s="222"/>
      <c r="C143" s="223"/>
      <c r="D143" s="224" t="s">
        <v>166</v>
      </c>
      <c r="E143" s="225" t="s">
        <v>44</v>
      </c>
      <c r="F143" s="226" t="s">
        <v>818</v>
      </c>
      <c r="G143" s="223"/>
      <c r="H143" s="227">
        <v>26.199999999999999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166</v>
      </c>
      <c r="AU143" s="233" t="s">
        <v>92</v>
      </c>
      <c r="AV143" s="13" t="s">
        <v>92</v>
      </c>
      <c r="AW143" s="13" t="s">
        <v>42</v>
      </c>
      <c r="AX143" s="13" t="s">
        <v>90</v>
      </c>
      <c r="AY143" s="233" t="s">
        <v>145</v>
      </c>
    </row>
    <row r="144" s="12" customFormat="1" ht="22.8" customHeight="1">
      <c r="A144" s="12"/>
      <c r="B144" s="188"/>
      <c r="C144" s="189"/>
      <c r="D144" s="190" t="s">
        <v>81</v>
      </c>
      <c r="E144" s="202" t="s">
        <v>273</v>
      </c>
      <c r="F144" s="202" t="s">
        <v>274</v>
      </c>
      <c r="G144" s="189"/>
      <c r="H144" s="189"/>
      <c r="I144" s="192"/>
      <c r="J144" s="203">
        <f>BK144</f>
        <v>0</v>
      </c>
      <c r="K144" s="189"/>
      <c r="L144" s="194"/>
      <c r="M144" s="195"/>
      <c r="N144" s="196"/>
      <c r="O144" s="196"/>
      <c r="P144" s="197">
        <f>SUM(P145:P146)</f>
        <v>0</v>
      </c>
      <c r="Q144" s="196"/>
      <c r="R144" s="197">
        <f>SUM(R145:R146)</f>
        <v>0</v>
      </c>
      <c r="S144" s="196"/>
      <c r="T144" s="198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9" t="s">
        <v>90</v>
      </c>
      <c r="AT144" s="200" t="s">
        <v>81</v>
      </c>
      <c r="AU144" s="200" t="s">
        <v>90</v>
      </c>
      <c r="AY144" s="199" t="s">
        <v>145</v>
      </c>
      <c r="BK144" s="201">
        <f>SUM(BK145:BK146)</f>
        <v>0</v>
      </c>
    </row>
    <row r="145" s="2" customFormat="1" ht="24.15" customHeight="1">
      <c r="A145" s="38"/>
      <c r="B145" s="39"/>
      <c r="C145" s="204" t="s">
        <v>380</v>
      </c>
      <c r="D145" s="204" t="s">
        <v>147</v>
      </c>
      <c r="E145" s="205" t="s">
        <v>1119</v>
      </c>
      <c r="F145" s="206" t="s">
        <v>1120</v>
      </c>
      <c r="G145" s="207" t="s">
        <v>199</v>
      </c>
      <c r="H145" s="208">
        <v>28.631</v>
      </c>
      <c r="I145" s="209"/>
      <c r="J145" s="210">
        <f>ROUND(I145*H145,2)</f>
        <v>0</v>
      </c>
      <c r="K145" s="206" t="s">
        <v>151</v>
      </c>
      <c r="L145" s="44"/>
      <c r="M145" s="211" t="s">
        <v>44</v>
      </c>
      <c r="N145" s="212" t="s">
        <v>53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152</v>
      </c>
      <c r="AT145" s="215" t="s">
        <v>147</v>
      </c>
      <c r="AU145" s="215" t="s">
        <v>92</v>
      </c>
      <c r="AY145" s="16" t="s">
        <v>145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90</v>
      </c>
      <c r="BK145" s="216">
        <f>ROUND(I145*H145,2)</f>
        <v>0</v>
      </c>
      <c r="BL145" s="16" t="s">
        <v>152</v>
      </c>
      <c r="BM145" s="215" t="s">
        <v>1121</v>
      </c>
    </row>
    <row r="146" s="2" customFormat="1">
      <c r="A146" s="38"/>
      <c r="B146" s="39"/>
      <c r="C146" s="40"/>
      <c r="D146" s="217" t="s">
        <v>154</v>
      </c>
      <c r="E146" s="40"/>
      <c r="F146" s="218" t="s">
        <v>1122</v>
      </c>
      <c r="G146" s="40"/>
      <c r="H146" s="40"/>
      <c r="I146" s="219"/>
      <c r="J146" s="40"/>
      <c r="K146" s="40"/>
      <c r="L146" s="44"/>
      <c r="M146" s="244"/>
      <c r="N146" s="245"/>
      <c r="O146" s="246"/>
      <c r="P146" s="246"/>
      <c r="Q146" s="246"/>
      <c r="R146" s="246"/>
      <c r="S146" s="246"/>
      <c r="T146" s="247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6" t="s">
        <v>154</v>
      </c>
      <c r="AU146" s="16" t="s">
        <v>92</v>
      </c>
    </row>
    <row r="147" s="2" customFormat="1" ht="6.96" customHeight="1">
      <c r="A147" s="38"/>
      <c r="B147" s="59"/>
      <c r="C147" s="60"/>
      <c r="D147" s="60"/>
      <c r="E147" s="60"/>
      <c r="F147" s="60"/>
      <c r="G147" s="60"/>
      <c r="H147" s="60"/>
      <c r="I147" s="60"/>
      <c r="J147" s="60"/>
      <c r="K147" s="60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sheet="1" autoFilter="0" formatColumns="0" formatRows="0" objects="1" scenarios="1" spinCount="100000" saltValue="ddUDw+OQjrOfvzYNlXsnQKEEOZRgYs8CnZY8NrXXOozd6ev/zMIj8GmwOV+2SWf3c/HBZ2LJ7dlUh+ZPbISVhQ==" hashValue="uNkZndVvdxQtJFd/dNZE93Hog3xhMnAeFnBSdqty/lxdNcoyHyEzaOv8ORxyRyr24PPnBhlj6O8fUlmB1booRg==" algorithmName="SHA-512" password="CC35"/>
  <autoFilter ref="C82:K14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2/111151111"/>
    <hyperlink ref="F89" r:id="rId2" display="https://podminky.urs.cz/item/CS_URS_2021_02/162706111"/>
    <hyperlink ref="F92" r:id="rId3" display="https://podminky.urs.cz/item/CS_URS_2021_02/167103101"/>
    <hyperlink ref="F95" r:id="rId4" display="https://podminky.urs.cz/item/CS_URS_2021_02/180405114"/>
    <hyperlink ref="F98" r:id="rId5" display="https://podminky.urs.cz/item/CS_URS_2021_02/00572410"/>
    <hyperlink ref="F101" r:id="rId6" display="https://podminky.urs.cz/item/CS_URS_2021_02/181006113"/>
    <hyperlink ref="F104" r:id="rId7" display="https://podminky.urs.cz/item/CS_URS_2021_02/181114711"/>
    <hyperlink ref="F107" r:id="rId8" display="https://podminky.urs.cz/item/CS_URS_2021_02/181351103"/>
    <hyperlink ref="F110" r:id="rId9" display="https://podminky.urs.cz/item/CS_URS_2021_02/181411141"/>
    <hyperlink ref="F113" r:id="rId10" display="https://podminky.urs.cz/item/CS_URS_2021_02/00572420"/>
    <hyperlink ref="F116" r:id="rId11" display="https://podminky.urs.cz/item/CS_URS_2021_02/183101314"/>
    <hyperlink ref="F118" r:id="rId12" display="https://podminky.urs.cz/item/CS_URS_2021_02/10321100"/>
    <hyperlink ref="F121" r:id="rId13" display="https://podminky.urs.cz/item/CS_URS_2021_02/184102115"/>
    <hyperlink ref="F124" r:id="rId14" display="https://podminky.urs.cz/item/CS_URS_2021_02/184215133"/>
    <hyperlink ref="F127" r:id="rId15" display="https://podminky.urs.cz/item/CS_URS_2021_02/60591257"/>
    <hyperlink ref="F129" r:id="rId16" display="https://podminky.urs.cz/item/CS_URS_2021_02/184501121"/>
    <hyperlink ref="F131" r:id="rId17" display="https://podminky.urs.cz/item/CS_URS_2021_02/184802111"/>
    <hyperlink ref="F133" r:id="rId18" display="https://podminky.urs.cz/item/CS_URS_2021_02/185803211"/>
    <hyperlink ref="F135" r:id="rId19" display="https://podminky.urs.cz/item/CS_URS_2021_02/185804312"/>
    <hyperlink ref="F139" r:id="rId20" display="https://podminky.urs.cz/item/CS_URS_2021_02/597069111"/>
    <hyperlink ref="F142" r:id="rId21" display="https://podminky.urs.cz/item/CS_URS_2021_02/597161111"/>
    <hyperlink ref="F146" r:id="rId22" display="https://podminky.urs.cz/item/CS_URS_2021_02/9982313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3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AREAGROUP\ladafrankova</dc:creator>
  <cp:lastModifiedBy>AREAGROUP\ladafrankova</cp:lastModifiedBy>
  <dcterms:created xsi:type="dcterms:W3CDTF">2021-08-09T07:30:09Z</dcterms:created>
  <dcterms:modified xsi:type="dcterms:W3CDTF">2021-08-09T07:30:21Z</dcterms:modified>
</cp:coreProperties>
</file>